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056" windowWidth="15960" windowHeight="11136" activeTab="0"/>
  </bookViews>
  <sheets>
    <sheet name="Deployment Plan" sheetId="1" r:id="rId1"/>
    <sheet name="10-20" sheetId="2" r:id="rId2"/>
    <sheet name="21-40" sheetId="3" r:id="rId3"/>
    <sheet name="70-80" sheetId="4" r:id="rId4"/>
    <sheet name="Lecture Hallsconf rm" sheetId="5" r:id="rId5"/>
  </sheets>
  <definedNames>
    <definedName name="_xlnm.Print_Area" localSheetId="0">'Deployment Plan'!$A$1:$D$77</definedName>
    <definedName name="_xlnm.Print_Titles" localSheetId="2">'21-40'!$1:$2</definedName>
    <definedName name="_xlnm.Print_Titles" localSheetId="0">'Deployment Plan'!$1:$1</definedName>
    <definedName name="_xlnm.Print_Titles" localSheetId="4">'Lecture Hallsconf rm'!$1:$2</definedName>
  </definedNames>
  <calcPr fullCalcOnLoad="1"/>
</workbook>
</file>

<file path=xl/sharedStrings.xml><?xml version="1.0" encoding="utf-8"?>
<sst xmlns="http://schemas.openxmlformats.org/spreadsheetml/2006/main" count="590" uniqueCount="303">
  <si>
    <t>STAFFLNGE</t>
  </si>
  <si>
    <t>Classroom (Reception Style - Tables &amp; Chairs)</t>
  </si>
  <si>
    <t>AT104,AT101,AT102,AT103,AT107,AT202,AT204, AT205,AT301,AT303,AT305,AT307,AT311,AT312, AT313,AT107,AT120</t>
  </si>
  <si>
    <t>DWELL/PE</t>
  </si>
  <si>
    <t>Estimated additional wiring and power installations</t>
  </si>
  <si>
    <t>For those areas not wired for wireless or where additional Access Points are required and for the Large outdoor areas such as parking structures and lots - for the life of the project - 10 to 15 years under Measure C</t>
  </si>
  <si>
    <t>Refresh of Wireless equipment as technology changes and needs change at the College</t>
  </si>
  <si>
    <t>Room</t>
  </si>
  <si>
    <t>Max Capacity</t>
  </si>
  <si>
    <t>CD1-11</t>
  </si>
  <si>
    <t>CD1-12</t>
  </si>
  <si>
    <t>KC201</t>
  </si>
  <si>
    <t>MTGRM1</t>
  </si>
  <si>
    <t>MTGRM2</t>
  </si>
  <si>
    <t>S84</t>
  </si>
  <si>
    <t>CD1-13</t>
  </si>
  <si>
    <t>CD1-14</t>
  </si>
  <si>
    <t>AT104</t>
  </si>
  <si>
    <t>A25</t>
  </si>
  <si>
    <t>A72</t>
  </si>
  <si>
    <t>CD1-15</t>
  </si>
  <si>
    <t>CD1-16</t>
  </si>
  <si>
    <t>E12</t>
  </si>
  <si>
    <t>E22</t>
  </si>
  <si>
    <t>L42B</t>
  </si>
  <si>
    <t>LCW16</t>
  </si>
  <si>
    <t>PE650</t>
  </si>
  <si>
    <t>TOTAL ROOMS = 19</t>
  </si>
  <si>
    <t>PE13</t>
  </si>
  <si>
    <t>A81</t>
  </si>
  <si>
    <t>A86</t>
  </si>
  <si>
    <t>AT107</t>
  </si>
  <si>
    <t>E12A</t>
  </si>
  <si>
    <t>E12B</t>
  </si>
  <si>
    <t>E12C</t>
  </si>
  <si>
    <t>E13A</t>
  </si>
  <si>
    <r>
      <t xml:space="preserve">Complete; </t>
    </r>
    <r>
      <rPr>
        <b/>
        <sz val="12"/>
        <rFont val="Arial"/>
        <family val="0"/>
      </rPr>
      <t>SL 100808 however may expand to support more users during renovation</t>
    </r>
  </si>
  <si>
    <t>A11</t>
  </si>
  <si>
    <t>A25,A72,A51,A52,A65,A71,A81,A86,A91,A93,A94,A31, A11</t>
  </si>
  <si>
    <t>A  Quad (28) + $5,000 for misc. cabling</t>
  </si>
  <si>
    <r>
      <t xml:space="preserve">L42B,L21,L22,L24,L27
L28,L31,L32,L33.L34,L35L42,L43,L45,L46
L48,L49,L61,L62,L63,L65,L66,L73A,L82,L83,L23
L26, </t>
    </r>
    <r>
      <rPr>
        <b/>
        <sz val="12"/>
        <rFont val="Arial"/>
        <family val="0"/>
      </rPr>
      <t>L41 (20)</t>
    </r>
  </si>
  <si>
    <r>
      <t>LCW16</t>
    </r>
    <r>
      <rPr>
        <b/>
        <sz val="12"/>
        <rFont val="Arial"/>
        <family val="0"/>
      </rPr>
      <t>,LCW26(installed) - roll into Library - one renovation project</t>
    </r>
  </si>
  <si>
    <t>Roll renovations together</t>
  </si>
  <si>
    <t>This building has a planned floor plan change during renovation.  The number of Access Points needs to be reassessed. ESTIMATE</t>
  </si>
  <si>
    <t>General Lecture</t>
  </si>
  <si>
    <t>General Classroom</t>
  </si>
  <si>
    <t>S74</t>
  </si>
  <si>
    <t>Lecture Classroom</t>
  </si>
  <si>
    <t>Description</t>
  </si>
  <si>
    <t>A31</t>
  </si>
  <si>
    <t>AT120</t>
  </si>
  <si>
    <t>FOR1</t>
  </si>
  <si>
    <t>FOR3</t>
  </si>
  <si>
    <t>FOR4</t>
  </si>
  <si>
    <t>L23</t>
  </si>
  <si>
    <t>L26</t>
  </si>
  <si>
    <t>MCC-10</t>
  </si>
  <si>
    <t>S32</t>
  </si>
  <si>
    <t>S34</t>
  </si>
  <si>
    <t>S35</t>
  </si>
  <si>
    <t>SC1102</t>
  </si>
  <si>
    <t>KC112</t>
  </si>
  <si>
    <t>KC113</t>
  </si>
  <si>
    <t>KC115</t>
  </si>
  <si>
    <t>Classroom (Row - Tiered Seating/ Theater)</t>
  </si>
  <si>
    <t>FIRESD</t>
  </si>
  <si>
    <t>Conference Room (Rounds of 10)</t>
  </si>
  <si>
    <t>CONFA</t>
  </si>
  <si>
    <t>Dining Hall and Fireside</t>
  </si>
  <si>
    <t>√</t>
  </si>
  <si>
    <t>Alpha needs to convert to "Authentication" deployment</t>
  </si>
  <si>
    <t>All Classrooms have wireless.  Open hallway gathering areas do not have wireless</t>
  </si>
  <si>
    <t>Conference Room</t>
  </si>
  <si>
    <t>SCS146,SCS202; Downstairs hallway, Upstairs areas</t>
  </si>
  <si>
    <t xml:space="preserve">√ </t>
  </si>
  <si>
    <t>Discount</t>
  </si>
  <si>
    <t>Complete</t>
  </si>
  <si>
    <t>Status</t>
  </si>
  <si>
    <t>Estimated Cost to Fully Deploy</t>
  </si>
  <si>
    <t>Notes</t>
  </si>
  <si>
    <t>De Anza College Campus Wireless</t>
  </si>
  <si>
    <t>ADM 119</t>
  </si>
  <si>
    <t>TOTAL (DOES NOT INCLUDE TAX AND SHIPPING)</t>
  </si>
  <si>
    <t>Outdoor areas</t>
  </si>
  <si>
    <t>ESTIMATE; Mesh technology?</t>
  </si>
  <si>
    <t>MEASURE "C"  ALLOCATION</t>
  </si>
  <si>
    <t>Need to subtract Overhead charge to this project - min 5.51% leaves $884,231.75</t>
  </si>
  <si>
    <t>ATC (36)</t>
  </si>
  <si>
    <t>Baldwin Winery (5)</t>
  </si>
  <si>
    <t xml:space="preserve">CDC (19) </t>
  </si>
  <si>
    <t>E Quad (20)</t>
  </si>
  <si>
    <t>East Cottage (4)</t>
  </si>
  <si>
    <t>FORUM (14)</t>
  </si>
  <si>
    <t>G Quad (13)</t>
  </si>
  <si>
    <t>LCW (3)</t>
  </si>
  <si>
    <t>MCC (7)</t>
  </si>
  <si>
    <t>Miscellaneous Meeting Rooms around the Campus (4)</t>
  </si>
  <si>
    <t>Seminar (8)</t>
  </si>
  <si>
    <t>Visual Performing Arts Center (8)</t>
  </si>
  <si>
    <t>THERE MAY BE OTHER CONFERENCE ROOMS NOT ON THIS LIST.</t>
  </si>
  <si>
    <t>E12,E22,E12A,E12B,E12C,E13A,E21,E23
E25,E34,E36</t>
  </si>
  <si>
    <t>G10,G3,G4,G8,G9,G1</t>
  </si>
  <si>
    <t>FOR1,FOR3,FOR4</t>
  </si>
  <si>
    <r>
      <t xml:space="preserve">Unles the Library feels there are areas where more coverage is required.  If this is the case it will cost about $1200 per Access point and there may be wiring installation costs.  </t>
    </r>
    <r>
      <rPr>
        <b/>
        <sz val="12"/>
        <rFont val="Arial"/>
        <family val="0"/>
      </rPr>
      <t>Such as in these specific areas:  LC123,LC237 - will require 2 Access points each.  There will most likely be power and data cabling installation costs.</t>
    </r>
  </si>
  <si>
    <t>MCC-10,MCC-17</t>
  </si>
  <si>
    <t>CONFB</t>
  </si>
  <si>
    <t>DONBAU</t>
  </si>
  <si>
    <t>LAMARGTA</t>
  </si>
  <si>
    <t>MAINRM</t>
  </si>
  <si>
    <t>SANTACZ</t>
  </si>
  <si>
    <t>Infrastructure Equipment required to support further deployment</t>
  </si>
  <si>
    <t>Deployment Prioritization Plan : Phase I</t>
  </si>
  <si>
    <t>Outdoor Patio/table Area</t>
  </si>
  <si>
    <t>Bottom Floor - DASB/Senate Chambers</t>
  </si>
  <si>
    <t>Campus Center (16)</t>
  </si>
  <si>
    <t>SC2106,SC2108,SC2116,SC2118,SC2202,SC2204,SC2208,SC2210,SC3101,SC3103,SC1102; Outdoor classroom</t>
  </si>
  <si>
    <t>One deployed in ADMIN 109 Conference room - needs 2 more; ADMIN 106 conference room need 2, ADM 119, ADM 101, 102, 103; Lobby</t>
  </si>
  <si>
    <t>ADMIN (14)</t>
  </si>
  <si>
    <t>ESTIMATE; Will be done at the rennovation stage and may change since walls are moving</t>
  </si>
  <si>
    <t>Conference room, Part Time Faculty Area, Finanical Aid area; Print Shop self service area</t>
  </si>
  <si>
    <t>ESTIMATE; Will be done at rennovation stage</t>
  </si>
  <si>
    <t>Need guidance from College - may only want in classrooms; not where children are located</t>
  </si>
  <si>
    <t>L Quad (55) + $5,000 for misc. cabling</t>
  </si>
  <si>
    <t>Planetarium</t>
  </si>
  <si>
    <t>Planetarium (3)</t>
  </si>
  <si>
    <t>Main Theater and Lobby</t>
  </si>
  <si>
    <t>E21</t>
  </si>
  <si>
    <t>E23</t>
  </si>
  <si>
    <t>G8</t>
  </si>
  <si>
    <t>G9</t>
  </si>
  <si>
    <t>A51</t>
  </si>
  <si>
    <t>A52</t>
  </si>
  <si>
    <t>A65</t>
  </si>
  <si>
    <t>A71</t>
  </si>
  <si>
    <t>A91</t>
  </si>
  <si>
    <t>A93</t>
  </si>
  <si>
    <t>A94</t>
  </si>
  <si>
    <t>AT101</t>
  </si>
  <si>
    <t>AT102</t>
  </si>
  <si>
    <t>AT103</t>
  </si>
  <si>
    <t>AT202</t>
  </si>
  <si>
    <t>AT204</t>
  </si>
  <si>
    <t>AT205</t>
  </si>
  <si>
    <t>AT301</t>
  </si>
  <si>
    <t>AT303</t>
  </si>
  <si>
    <t>AT305</t>
  </si>
  <si>
    <t>AT307</t>
  </si>
  <si>
    <t>AT311</t>
  </si>
  <si>
    <t>AT312</t>
  </si>
  <si>
    <t>AT313</t>
  </si>
  <si>
    <t>CD16</t>
  </si>
  <si>
    <t>CD17</t>
  </si>
  <si>
    <t>CD2-28</t>
  </si>
  <si>
    <t>CD21</t>
  </si>
  <si>
    <t>CD25</t>
  </si>
  <si>
    <t>E25</t>
  </si>
  <si>
    <t>E34</t>
  </si>
  <si>
    <t>E36</t>
  </si>
  <si>
    <t>G10</t>
  </si>
  <si>
    <t>G3</t>
  </si>
  <si>
    <t>G4</t>
  </si>
  <si>
    <t>KC120</t>
  </si>
  <si>
    <t>KC239</t>
  </si>
  <si>
    <t>L21</t>
  </si>
  <si>
    <t>L22</t>
  </si>
  <si>
    <t>L24</t>
  </si>
  <si>
    <t>L27</t>
  </si>
  <si>
    <t>L28</t>
  </si>
  <si>
    <t>L31</t>
  </si>
  <si>
    <t>L32</t>
  </si>
  <si>
    <t>L33</t>
  </si>
  <si>
    <t>L34</t>
  </si>
  <si>
    <t>L35</t>
  </si>
  <si>
    <t>L42</t>
  </si>
  <si>
    <t>L43</t>
  </si>
  <si>
    <t>L45</t>
  </si>
  <si>
    <t>L46</t>
  </si>
  <si>
    <t>L48</t>
  </si>
  <si>
    <t>L49</t>
  </si>
  <si>
    <t>L61</t>
  </si>
  <si>
    <t>L62</t>
  </si>
  <si>
    <t>L63</t>
  </si>
  <si>
    <t>L65</t>
  </si>
  <si>
    <t>L66</t>
  </si>
  <si>
    <t>L73A</t>
  </si>
  <si>
    <t>L82</t>
  </si>
  <si>
    <t>L83</t>
  </si>
  <si>
    <t>LC123</t>
  </si>
  <si>
    <t>LC237</t>
  </si>
  <si>
    <t>LCW26</t>
  </si>
  <si>
    <t>PE11U</t>
  </si>
  <si>
    <t>PE12U</t>
  </si>
  <si>
    <t>PE62A</t>
  </si>
  <si>
    <t>PE673</t>
  </si>
  <si>
    <t>S11</t>
  </si>
  <si>
    <t>S15</t>
  </si>
  <si>
    <t>S17</t>
  </si>
  <si>
    <t>S41</t>
  </si>
  <si>
    <t>S42</t>
  </si>
  <si>
    <t>S48</t>
  </si>
  <si>
    <t>S49</t>
  </si>
  <si>
    <t>MTGRM1,MTGRM2,MTGRM1
MTGRM2</t>
  </si>
  <si>
    <t>5 conference room areas</t>
  </si>
  <si>
    <t>DWELL/PE,PE650,PE11U,PE12U,PE13,PE62A, PE673</t>
  </si>
  <si>
    <t>S84,S11,S15,S17,S41,S42,S48,S49,S51,S52,S54, S71,S72,S73,S74,S82,S83,S55,S56,S16,S44,S32, S34,S35</t>
  </si>
  <si>
    <t>SEM1A,SEM3,SEM5,SEM8</t>
  </si>
  <si>
    <t>Need to be prioritized by the College (currently alphabetical)</t>
  </si>
  <si>
    <t>Classroom, Ehuphrat, 3rd Room, (Theater?)</t>
  </si>
  <si>
    <t>10 Classrooms, Café area, outdoor area?</t>
  </si>
  <si>
    <t>ESTIMATE</t>
  </si>
  <si>
    <t>Classroom, small class conf room</t>
  </si>
  <si>
    <t>May require infrastructure wiring.</t>
  </si>
  <si>
    <t>Need to assess locations of infrastructure installed at time of renovation; may require addtional wiring.</t>
  </si>
  <si>
    <t>* S Quad (59) + $5,000 for  misc. cabling</t>
  </si>
  <si>
    <t>* PE Quad (12) + $5,000 for  misc. cabling</t>
  </si>
  <si>
    <t>* = Priority per Jeanine Hawk</t>
  </si>
  <si>
    <t>Deployment Prioritization Plan : Phase III</t>
  </si>
  <si>
    <t>S51</t>
  </si>
  <si>
    <t>S52</t>
  </si>
  <si>
    <t>S54</t>
  </si>
  <si>
    <t>S71</t>
  </si>
  <si>
    <t>S72</t>
  </si>
  <si>
    <t>S73</t>
  </si>
  <si>
    <t>S82</t>
  </si>
  <si>
    <t>S83</t>
  </si>
  <si>
    <t>SC2106</t>
  </si>
  <si>
    <t>SC2108</t>
  </si>
  <si>
    <t>SC2116</t>
  </si>
  <si>
    <t>SC2118</t>
  </si>
  <si>
    <t>SC2202</t>
  </si>
  <si>
    <t>SC2204</t>
  </si>
  <si>
    <t>SC2208</t>
  </si>
  <si>
    <t>SC2210</t>
  </si>
  <si>
    <t>SC3101</t>
  </si>
  <si>
    <t>SC3103</t>
  </si>
  <si>
    <t>SEM1A</t>
  </si>
  <si>
    <t>SEM3</t>
  </si>
  <si>
    <t>SEM5</t>
  </si>
  <si>
    <t>SEM8</t>
  </si>
  <si>
    <t>TOTAL ROOMS = 107</t>
  </si>
  <si>
    <t>S55</t>
  </si>
  <si>
    <t>S56</t>
  </si>
  <si>
    <t>CD1-10</t>
  </si>
  <si>
    <t>MCC-17</t>
  </si>
  <si>
    <t>S16</t>
  </si>
  <si>
    <t>S44</t>
  </si>
  <si>
    <t>G1</t>
  </si>
  <si>
    <t>Per Quote from Aruba; Includes controller/backend failover capability; Professional services for configuring the Airwave management tool; Initial purchaes of 100 Access Points (AP) To be installed based on College's Prioritized Deployment Plan</t>
  </si>
  <si>
    <t>Must be purchased, installed and configured before large scale deployment can be accomplished.</t>
  </si>
  <si>
    <t>(see attached worksheets for details on # of Access points per room and cost)</t>
  </si>
  <si>
    <t>lecture Classroom</t>
  </si>
  <si>
    <t>ADM 103</t>
  </si>
  <si>
    <t>ADM 102</t>
  </si>
  <si>
    <t>ADM 101</t>
  </si>
  <si>
    <t>Library  (main building)</t>
  </si>
  <si>
    <t>ADM106</t>
  </si>
  <si>
    <t>ADM109</t>
  </si>
  <si>
    <t>ELCLEM</t>
  </si>
  <si>
    <t>SCS146</t>
  </si>
  <si>
    <t>SCS202</t>
  </si>
  <si>
    <t>Conference Room - Table w/chairs</t>
  </si>
  <si>
    <t>TOTAL ROOMS = 8</t>
  </si>
  <si>
    <t>TOTAL ROOMS = 37</t>
  </si>
  <si>
    <t>Number of Wireless Access Points</t>
  </si>
  <si>
    <t>Cost per wireless access point</t>
  </si>
  <si>
    <t>802.11a/b/g</t>
  </si>
  <si>
    <t>802.11n</t>
  </si>
  <si>
    <t>802.11a/b/g (AP70)</t>
  </si>
  <si>
    <t>802.11n (AP-125ABG)</t>
  </si>
  <si>
    <t>v</t>
  </si>
  <si>
    <t>SCS (6)</t>
  </si>
  <si>
    <t>KIRSCH (3)</t>
  </si>
  <si>
    <t>CD1-11,CD1-12,CD16,CD17,CD2-28, CD21,CD25,CD1-10,CD1-13,CD1-14,CD1-15,     CD1-16</t>
  </si>
  <si>
    <t>Deployment Prioritization Plan : Phase II</t>
  </si>
  <si>
    <t>Flint Parking, Lot C Parking, Stadium, **Flea Market etc.</t>
  </si>
  <si>
    <t>**Flint Center</t>
  </si>
  <si>
    <t>Needs an assessment</t>
  </si>
  <si>
    <t>**Conference rooms A/B</t>
  </si>
  <si>
    <t>** = Commercial Entities Use - need to confer with legal counsel</t>
  </si>
  <si>
    <t>CC</t>
  </si>
  <si>
    <t>Outdoor Patio area</t>
  </si>
  <si>
    <t>Science Complex (25)</t>
  </si>
  <si>
    <t>SC Outdoor classroom</t>
  </si>
  <si>
    <t>ADM Lobby</t>
  </si>
  <si>
    <t>Lobby area</t>
  </si>
  <si>
    <t>Baldwin Winery</t>
  </si>
  <si>
    <t>Print shop</t>
  </si>
  <si>
    <t>Theater and Lobby</t>
  </si>
  <si>
    <t>Deans Priority Oct 08</t>
  </si>
  <si>
    <t>at renovation</t>
  </si>
  <si>
    <t>Group A #1</t>
  </si>
  <si>
    <t>Group B</t>
  </si>
  <si>
    <t>Group A #2</t>
  </si>
  <si>
    <t>Group A #5</t>
  </si>
  <si>
    <t>Group A #6</t>
  </si>
  <si>
    <t>Mediated Learning Center (20)</t>
  </si>
  <si>
    <t>building will open with wireless</t>
  </si>
  <si>
    <t>at renovation? Group A#6</t>
  </si>
  <si>
    <t>Group B include press box and fields</t>
  </si>
  <si>
    <t>Group A #3</t>
  </si>
  <si>
    <t>Group A #4</t>
  </si>
  <si>
    <t>Group A has priority numbers, Group B does not yet have priority numbers</t>
  </si>
  <si>
    <t>Deans Priorities: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</si>
</sst>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&quot;$&quot;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b/>
      <i/>
      <sz val="12"/>
      <name val="Arial"/>
      <family val="0"/>
    </font>
    <font>
      <i/>
      <sz val="12"/>
      <name val="Arial"/>
      <family val="0"/>
    </font>
    <font>
      <b/>
      <i/>
      <u val="single"/>
      <sz val="12"/>
      <name val="Arial"/>
      <family val="0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164" fontId="2" fillId="2" borderId="1" xfId="0" applyNumberFormat="1" applyFont="1" applyFill="1" applyBorder="1" applyAlignment="1">
      <alignment horizontal="center" wrapText="1"/>
    </xf>
    <xf numFmtId="0" fontId="2" fillId="1" borderId="1" xfId="0" applyFont="1" applyFill="1" applyBorder="1" applyAlignment="1">
      <alignment horizontal="center" wrapText="1"/>
    </xf>
    <xf numFmtId="0" fontId="0" fillId="1" borderId="0" xfId="0" applyFill="1" applyAlignment="1">
      <alignment/>
    </xf>
    <xf numFmtId="164" fontId="0" fillId="1" borderId="0" xfId="0" applyNumberFormat="1" applyFill="1" applyAlignment="1">
      <alignment/>
    </xf>
    <xf numFmtId="0" fontId="2" fillId="0" borderId="1" xfId="0" applyFont="1" applyBorder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164" fontId="0" fillId="0" borderId="0" xfId="0" applyNumberFormat="1" applyAlignment="1">
      <alignment wrapText="1"/>
    </xf>
    <xf numFmtId="164" fontId="7" fillId="0" borderId="0" xfId="0" applyNumberFormat="1" applyFont="1" applyAlignment="1">
      <alignment wrapText="1"/>
    </xf>
    <xf numFmtId="164" fontId="7" fillId="0" borderId="2" xfId="0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164" fontId="6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166" fontId="7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164" fontId="2" fillId="0" borderId="0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41.28125" style="21" customWidth="1"/>
    <col min="2" max="2" width="40.140625" style="21" customWidth="1"/>
    <col min="3" max="3" width="23.7109375" style="24" customWidth="1"/>
    <col min="4" max="4" width="30.28125" style="22" customWidth="1"/>
    <col min="5" max="5" width="28.421875" style="21" customWidth="1"/>
    <col min="6" max="16384" width="11.57421875" style="0" customWidth="1"/>
  </cols>
  <sheetData>
    <row r="1" spans="1:5" ht="30.75">
      <c r="A1" s="27" t="s">
        <v>80</v>
      </c>
      <c r="B1" s="27" t="s">
        <v>79</v>
      </c>
      <c r="C1" s="28" t="s">
        <v>78</v>
      </c>
      <c r="D1" s="27" t="s">
        <v>77</v>
      </c>
      <c r="E1" s="27" t="s">
        <v>288</v>
      </c>
    </row>
    <row r="2" ht="30.75">
      <c r="A2" s="39" t="s">
        <v>249</v>
      </c>
    </row>
    <row r="3" ht="15">
      <c r="A3" s="27"/>
    </row>
    <row r="4" spans="1:5" s="18" customFormat="1" ht="15">
      <c r="A4" s="27" t="s">
        <v>111</v>
      </c>
      <c r="B4" s="40" t="s">
        <v>42</v>
      </c>
      <c r="E4" s="49"/>
    </row>
    <row r="5" spans="1:5" ht="15">
      <c r="A5" s="22"/>
      <c r="B5" s="22"/>
      <c r="C5" s="25"/>
      <c r="E5" s="22"/>
    </row>
    <row r="6" spans="1:5" ht="171">
      <c r="A6" s="29" t="s">
        <v>110</v>
      </c>
      <c r="B6" s="29" t="s">
        <v>248</v>
      </c>
      <c r="C6" s="31">
        <f>230042.5+2500</f>
        <v>232542.5</v>
      </c>
      <c r="D6" s="29" t="s">
        <v>247</v>
      </c>
      <c r="E6" s="22"/>
    </row>
    <row r="7" spans="1:5" ht="15">
      <c r="A7" s="29"/>
      <c r="B7" s="22"/>
      <c r="C7" s="25"/>
      <c r="E7" s="22"/>
    </row>
    <row r="8" spans="1:5" ht="90">
      <c r="A8" s="29" t="s">
        <v>4</v>
      </c>
      <c r="B8" s="22" t="s">
        <v>5</v>
      </c>
      <c r="C8" s="25">
        <v>100000</v>
      </c>
      <c r="E8" s="22"/>
    </row>
    <row r="9" spans="1:5" ht="15">
      <c r="A9" s="29"/>
      <c r="B9" s="22"/>
      <c r="C9" s="25"/>
      <c r="E9" s="22"/>
    </row>
    <row r="10" spans="1:5" ht="46.5">
      <c r="A10" s="29" t="s">
        <v>6</v>
      </c>
      <c r="B10" s="22"/>
      <c r="C10" s="25">
        <v>100000</v>
      </c>
      <c r="E10" s="22"/>
    </row>
    <row r="11" spans="1:5" ht="15">
      <c r="A11" s="29"/>
      <c r="B11" s="22"/>
      <c r="C11" s="25"/>
      <c r="E11" s="22"/>
    </row>
    <row r="12" spans="1:5" ht="138">
      <c r="A12" s="29" t="s">
        <v>254</v>
      </c>
      <c r="B12" s="22" t="s">
        <v>103</v>
      </c>
      <c r="C12" s="25">
        <f>4*1200</f>
        <v>4800</v>
      </c>
      <c r="D12" s="22" t="s">
        <v>36</v>
      </c>
      <c r="E12" s="22"/>
    </row>
    <row r="13" spans="1:5" ht="15">
      <c r="A13" s="29"/>
      <c r="B13" s="22"/>
      <c r="C13" s="25"/>
      <c r="E13" s="22"/>
    </row>
    <row r="14" spans="1:5" ht="15">
      <c r="A14" s="29" t="s">
        <v>114</v>
      </c>
      <c r="B14" s="22" t="s">
        <v>68</v>
      </c>
      <c r="C14" s="25">
        <v>0</v>
      </c>
      <c r="D14" s="22" t="s">
        <v>76</v>
      </c>
      <c r="E14" s="22"/>
    </row>
    <row r="15" spans="1:5" ht="15">
      <c r="A15" s="29"/>
      <c r="B15" s="22" t="s">
        <v>202</v>
      </c>
      <c r="C15" s="25">
        <f>5*1200</f>
        <v>6000</v>
      </c>
      <c r="E15" s="22"/>
    </row>
    <row r="16" spans="1:5" ht="15">
      <c r="A16" s="29"/>
      <c r="B16" s="22" t="s">
        <v>277</v>
      </c>
      <c r="C16" s="25">
        <f>4*1200</f>
        <v>4800</v>
      </c>
      <c r="E16" s="22"/>
    </row>
    <row r="17" spans="1:5" ht="15">
      <c r="A17" s="29"/>
      <c r="B17" s="22" t="s">
        <v>112</v>
      </c>
      <c r="C17" s="25">
        <f>3*1200</f>
        <v>3600</v>
      </c>
      <c r="E17" s="22"/>
    </row>
    <row r="18" spans="1:5" ht="30">
      <c r="A18" s="29"/>
      <c r="B18" s="22" t="s">
        <v>113</v>
      </c>
      <c r="C18" s="25">
        <f>4*1200</f>
        <v>4800</v>
      </c>
      <c r="E18" s="22"/>
    </row>
    <row r="19" spans="1:5" ht="15">
      <c r="A19" s="29"/>
      <c r="B19" s="22"/>
      <c r="C19" s="25"/>
      <c r="E19" s="22"/>
    </row>
    <row r="20" spans="1:5" ht="15">
      <c r="A20" s="29"/>
      <c r="B20" s="22"/>
      <c r="C20" s="25"/>
      <c r="E20" s="22"/>
    </row>
    <row r="21" spans="1:5" ht="45">
      <c r="A21" s="29" t="s">
        <v>271</v>
      </c>
      <c r="B21" s="22" t="s">
        <v>71</v>
      </c>
      <c r="C21" s="25">
        <f>3*1200</f>
        <v>3600</v>
      </c>
      <c r="D21" s="22" t="s">
        <v>70</v>
      </c>
      <c r="E21" s="22"/>
    </row>
    <row r="22" spans="1:5" ht="15">
      <c r="A22" s="29"/>
      <c r="B22" s="22"/>
      <c r="C22" s="25"/>
      <c r="E22" s="22"/>
    </row>
    <row r="23" spans="1:5" ht="30">
      <c r="A23" s="29" t="s">
        <v>270</v>
      </c>
      <c r="B23" s="22" t="s">
        <v>73</v>
      </c>
      <c r="C23" s="25">
        <f>6*1200</f>
        <v>7200</v>
      </c>
      <c r="E23" s="22"/>
    </row>
    <row r="24" spans="1:5" ht="15">
      <c r="A24" s="29"/>
      <c r="B24" s="22"/>
      <c r="C24" s="25"/>
      <c r="E24" s="22"/>
    </row>
    <row r="25" spans="1:5" ht="45">
      <c r="A25" s="29" t="s">
        <v>281</v>
      </c>
      <c r="B25" s="22" t="s">
        <v>115</v>
      </c>
      <c r="C25" s="25">
        <f>25*1200</f>
        <v>30000</v>
      </c>
      <c r="E25" s="22"/>
    </row>
    <row r="26" spans="1:5" ht="15">
      <c r="A26" s="29"/>
      <c r="B26" s="22"/>
      <c r="C26" s="25"/>
      <c r="E26" s="22"/>
    </row>
    <row r="27" spans="1:5" ht="60">
      <c r="A27" s="30" t="s">
        <v>117</v>
      </c>
      <c r="B27" s="23" t="s">
        <v>116</v>
      </c>
      <c r="C27" s="26">
        <f>14*1200</f>
        <v>16800</v>
      </c>
      <c r="D27" s="23"/>
      <c r="E27" s="23"/>
    </row>
    <row r="28" spans="1:5" ht="15">
      <c r="A28" s="22"/>
      <c r="B28" s="22"/>
      <c r="C28" s="25"/>
      <c r="E28" s="22" t="s">
        <v>302</v>
      </c>
    </row>
    <row r="29" spans="1:5" ht="45">
      <c r="A29" s="37" t="s">
        <v>206</v>
      </c>
      <c r="B29" s="22"/>
      <c r="C29" s="25"/>
      <c r="E29" s="22" t="s">
        <v>301</v>
      </c>
    </row>
    <row r="30" spans="1:5" ht="15">
      <c r="A30" s="36" t="s">
        <v>273</v>
      </c>
      <c r="B30" s="22"/>
      <c r="C30" s="25"/>
      <c r="E30" s="22"/>
    </row>
    <row r="31" spans="1:5" ht="30">
      <c r="A31" s="22" t="s">
        <v>39</v>
      </c>
      <c r="B31" s="22" t="s">
        <v>38</v>
      </c>
      <c r="C31" s="25">
        <f>(28*1200)+5000</f>
        <v>38600</v>
      </c>
      <c r="E31" s="22" t="s">
        <v>300</v>
      </c>
    </row>
    <row r="32" spans="1:5" ht="15">
      <c r="A32" s="22"/>
      <c r="B32" s="22"/>
      <c r="C32" s="25"/>
      <c r="E32" s="22"/>
    </row>
    <row r="33" spans="1:5" s="17" customFormat="1" ht="62.25">
      <c r="A33" s="32" t="s">
        <v>87</v>
      </c>
      <c r="B33" s="32" t="s">
        <v>2</v>
      </c>
      <c r="C33" s="33">
        <f>36*1200</f>
        <v>43200</v>
      </c>
      <c r="D33" s="32" t="s">
        <v>118</v>
      </c>
      <c r="E33" s="32" t="s">
        <v>290</v>
      </c>
    </row>
    <row r="34" spans="1:5" ht="15">
      <c r="A34" s="22"/>
      <c r="B34" s="22"/>
      <c r="C34" s="25"/>
      <c r="E34" s="22"/>
    </row>
    <row r="35" spans="1:5" s="17" customFormat="1" ht="46.5">
      <c r="A35" s="32" t="s">
        <v>88</v>
      </c>
      <c r="B35" s="32" t="s">
        <v>119</v>
      </c>
      <c r="C35" s="33">
        <f>5*1200</f>
        <v>6000</v>
      </c>
      <c r="D35" s="32" t="s">
        <v>120</v>
      </c>
      <c r="E35" s="32" t="s">
        <v>289</v>
      </c>
    </row>
    <row r="36" spans="1:5" ht="15">
      <c r="A36" s="22"/>
      <c r="B36" s="22"/>
      <c r="C36" s="25"/>
      <c r="E36" s="22"/>
    </row>
    <row r="37" spans="1:5" ht="62.25">
      <c r="A37" s="22" t="s">
        <v>89</v>
      </c>
      <c r="B37" s="22" t="s">
        <v>272</v>
      </c>
      <c r="C37" s="25">
        <f>19*1200</f>
        <v>22800</v>
      </c>
      <c r="D37" s="32" t="s">
        <v>121</v>
      </c>
      <c r="E37" s="22" t="s">
        <v>291</v>
      </c>
    </row>
    <row r="38" spans="1:5" ht="15">
      <c r="A38" s="22"/>
      <c r="B38" s="22"/>
      <c r="C38" s="25"/>
      <c r="E38" s="22"/>
    </row>
    <row r="39" spans="1:5" s="17" customFormat="1" ht="46.5">
      <c r="A39" s="32" t="s">
        <v>90</v>
      </c>
      <c r="B39" s="32" t="s">
        <v>100</v>
      </c>
      <c r="C39" s="33">
        <f>20*1200</f>
        <v>24000</v>
      </c>
      <c r="D39" s="32" t="s">
        <v>120</v>
      </c>
      <c r="E39" s="32" t="s">
        <v>292</v>
      </c>
    </row>
    <row r="40" spans="1:5" ht="15">
      <c r="A40" s="22"/>
      <c r="B40" s="22"/>
      <c r="C40" s="25"/>
      <c r="E40" s="22"/>
    </row>
    <row r="41" spans="1:5" s="17" customFormat="1" ht="30.75">
      <c r="A41" s="32" t="s">
        <v>91</v>
      </c>
      <c r="B41" s="32" t="s">
        <v>210</v>
      </c>
      <c r="C41" s="33">
        <f>4*1200</f>
        <v>4800</v>
      </c>
      <c r="D41" s="32" t="s">
        <v>120</v>
      </c>
      <c r="E41" s="32" t="s">
        <v>289</v>
      </c>
    </row>
    <row r="42" spans="1:5" ht="15">
      <c r="A42" s="22"/>
      <c r="B42" s="22"/>
      <c r="C42" s="25"/>
      <c r="E42" s="22"/>
    </row>
    <row r="43" spans="1:5" ht="15">
      <c r="A43" s="22" t="s">
        <v>92</v>
      </c>
      <c r="B43" s="22" t="s">
        <v>102</v>
      </c>
      <c r="C43" s="25">
        <f>14*1200</f>
        <v>16800</v>
      </c>
      <c r="E43" s="22" t="s">
        <v>293</v>
      </c>
    </row>
    <row r="44" spans="1:5" ht="15">
      <c r="A44" s="22"/>
      <c r="B44" s="22"/>
      <c r="C44" s="25"/>
      <c r="E44" s="22"/>
    </row>
    <row r="45" spans="1:5" ht="15">
      <c r="A45" s="22" t="s">
        <v>93</v>
      </c>
      <c r="B45" s="22" t="s">
        <v>101</v>
      </c>
      <c r="C45" s="25">
        <f>13*1200</f>
        <v>15600</v>
      </c>
      <c r="E45" s="22" t="s">
        <v>291</v>
      </c>
    </row>
    <row r="46" spans="1:5" ht="15">
      <c r="A46" s="22"/>
      <c r="B46" s="22"/>
      <c r="C46" s="25"/>
      <c r="E46" s="22"/>
    </row>
    <row r="47" spans="1:5" ht="90">
      <c r="A47" s="22" t="s">
        <v>122</v>
      </c>
      <c r="B47" s="22" t="s">
        <v>40</v>
      </c>
      <c r="C47" s="25">
        <f>(55*1200)+5000</f>
        <v>71000</v>
      </c>
      <c r="E47" s="22" t="s">
        <v>294</v>
      </c>
    </row>
    <row r="48" spans="1:5" ht="15">
      <c r="A48" s="22"/>
      <c r="B48" s="22"/>
      <c r="C48" s="25"/>
      <c r="E48" s="22"/>
    </row>
    <row r="49" spans="1:5" ht="30.75">
      <c r="A49" s="22" t="s">
        <v>94</v>
      </c>
      <c r="B49" s="22" t="s">
        <v>41</v>
      </c>
      <c r="C49" s="25">
        <f>3*1200</f>
        <v>3600</v>
      </c>
      <c r="E49" s="22" t="s">
        <v>291</v>
      </c>
    </row>
    <row r="50" spans="1:5" ht="15">
      <c r="A50" s="22"/>
      <c r="B50" s="22"/>
      <c r="C50" s="25"/>
      <c r="E50" s="22"/>
    </row>
    <row r="51" spans="1:5" s="17" customFormat="1" ht="30.75">
      <c r="A51" s="32" t="s">
        <v>295</v>
      </c>
      <c r="B51" s="32" t="s">
        <v>208</v>
      </c>
      <c r="C51" s="33">
        <f>20*1200</f>
        <v>24000</v>
      </c>
      <c r="D51" s="32" t="s">
        <v>209</v>
      </c>
      <c r="E51" s="32" t="s">
        <v>296</v>
      </c>
    </row>
    <row r="52" spans="1:5" ht="15">
      <c r="A52" s="22"/>
      <c r="B52" s="22"/>
      <c r="C52" s="25"/>
      <c r="E52" s="22"/>
    </row>
    <row r="53" spans="1:5" s="17" customFormat="1" ht="78">
      <c r="A53" s="32" t="s">
        <v>95</v>
      </c>
      <c r="B53" s="32" t="s">
        <v>104</v>
      </c>
      <c r="C53" s="33">
        <f>7*1200</f>
        <v>8400</v>
      </c>
      <c r="D53" s="32" t="s">
        <v>43</v>
      </c>
      <c r="E53" s="32" t="s">
        <v>297</v>
      </c>
    </row>
    <row r="54" spans="1:5" ht="15">
      <c r="A54" s="22"/>
      <c r="B54" s="22"/>
      <c r="C54" s="25"/>
      <c r="E54" s="22"/>
    </row>
    <row r="55" spans="1:5" ht="30">
      <c r="A55" s="22" t="s">
        <v>96</v>
      </c>
      <c r="B55" s="22" t="s">
        <v>201</v>
      </c>
      <c r="C55" s="25">
        <f>4*1200</f>
        <v>4800</v>
      </c>
      <c r="E55" s="22" t="s">
        <v>291</v>
      </c>
    </row>
    <row r="56" spans="1:5" ht="15">
      <c r="A56" s="22"/>
      <c r="B56" s="22"/>
      <c r="C56" s="25"/>
      <c r="E56" s="22"/>
    </row>
    <row r="57" spans="1:5" ht="62.25">
      <c r="A57" s="22" t="s">
        <v>214</v>
      </c>
      <c r="B57" s="22" t="s">
        <v>203</v>
      </c>
      <c r="C57" s="25">
        <f>(12*1200)+5000</f>
        <v>19400</v>
      </c>
      <c r="D57" s="32" t="s">
        <v>212</v>
      </c>
      <c r="E57" s="22" t="s">
        <v>298</v>
      </c>
    </row>
    <row r="58" spans="1:5" ht="15">
      <c r="A58" s="22"/>
      <c r="B58" s="22"/>
      <c r="C58" s="25"/>
      <c r="E58" s="22"/>
    </row>
    <row r="59" spans="1:5" ht="15">
      <c r="A59" s="22" t="s">
        <v>124</v>
      </c>
      <c r="B59" s="22" t="s">
        <v>125</v>
      </c>
      <c r="C59" s="25">
        <f>3*1200</f>
        <v>3600</v>
      </c>
      <c r="E59" s="22" t="s">
        <v>299</v>
      </c>
    </row>
    <row r="60" spans="1:5" ht="15">
      <c r="A60" s="22"/>
      <c r="B60" s="22"/>
      <c r="C60" s="25"/>
      <c r="E60" s="22"/>
    </row>
    <row r="61" spans="1:5" ht="15">
      <c r="A61" s="22"/>
      <c r="B61" s="22"/>
      <c r="C61" s="25"/>
      <c r="E61" s="22"/>
    </row>
    <row r="62" spans="1:5" ht="60">
      <c r="A62" s="22" t="s">
        <v>213</v>
      </c>
      <c r="B62" s="22" t="s">
        <v>204</v>
      </c>
      <c r="C62" s="25">
        <f>59*1200</f>
        <v>70800</v>
      </c>
      <c r="D62" s="32" t="s">
        <v>211</v>
      </c>
      <c r="E62" s="22" t="s">
        <v>299</v>
      </c>
    </row>
    <row r="63" spans="1:5" ht="15">
      <c r="A63" s="22"/>
      <c r="B63" s="22"/>
      <c r="C63" s="25"/>
      <c r="E63" s="22"/>
    </row>
    <row r="64" spans="1:5" s="17" customFormat="1" ht="78">
      <c r="A64" s="32" t="s">
        <v>97</v>
      </c>
      <c r="B64" s="32" t="s">
        <v>205</v>
      </c>
      <c r="C64" s="33">
        <f>8*1200</f>
        <v>9600</v>
      </c>
      <c r="D64" s="32" t="s">
        <v>43</v>
      </c>
      <c r="E64" s="32"/>
    </row>
    <row r="65" spans="1:5" ht="15">
      <c r="A65" s="22"/>
      <c r="B65" s="22"/>
      <c r="C65" s="25"/>
      <c r="E65" s="22"/>
    </row>
    <row r="66" spans="1:5" s="17" customFormat="1" ht="30.75">
      <c r="A66" s="32" t="s">
        <v>98</v>
      </c>
      <c r="B66" s="32" t="s">
        <v>207</v>
      </c>
      <c r="C66" s="33">
        <f>8*1200</f>
        <v>9600</v>
      </c>
      <c r="D66" s="32" t="s">
        <v>209</v>
      </c>
      <c r="E66" s="32" t="s">
        <v>296</v>
      </c>
    </row>
    <row r="67" spans="1:5" ht="15">
      <c r="A67" s="22"/>
      <c r="B67" s="22"/>
      <c r="C67" s="25"/>
      <c r="E67" s="22"/>
    </row>
    <row r="68" spans="1:5" ht="15">
      <c r="A68" s="22" t="s">
        <v>275</v>
      </c>
      <c r="B68" s="22"/>
      <c r="C68" s="25"/>
      <c r="D68" s="22" t="s">
        <v>276</v>
      </c>
      <c r="E68" s="22"/>
    </row>
    <row r="69" spans="1:5" ht="15">
      <c r="A69" s="22"/>
      <c r="B69" s="22"/>
      <c r="C69" s="25"/>
      <c r="E69" s="22"/>
    </row>
    <row r="70" spans="1:5" ht="15">
      <c r="A70" s="22"/>
      <c r="B70" s="22"/>
      <c r="C70" s="25"/>
      <c r="E70" s="22"/>
    </row>
    <row r="71" spans="1:5" ht="30.75">
      <c r="A71" s="36" t="s">
        <v>216</v>
      </c>
      <c r="B71" s="22"/>
      <c r="C71" s="25"/>
      <c r="E71" s="22"/>
    </row>
    <row r="72" spans="1:5" ht="15">
      <c r="A72" s="36"/>
      <c r="B72" s="22"/>
      <c r="C72" s="25"/>
      <c r="E72" s="22"/>
    </row>
    <row r="73" spans="1:5" s="17" customFormat="1" ht="30.75">
      <c r="A73" s="32" t="s">
        <v>83</v>
      </c>
      <c r="B73" s="32" t="s">
        <v>274</v>
      </c>
      <c r="C73" s="33">
        <v>40000</v>
      </c>
      <c r="D73" s="32" t="s">
        <v>84</v>
      </c>
      <c r="E73" s="32"/>
    </row>
    <row r="74" spans="1:5" ht="15">
      <c r="A74" s="22"/>
      <c r="B74" s="22"/>
      <c r="C74" s="25"/>
      <c r="E74" s="22"/>
    </row>
    <row r="75" spans="1:5" ht="30.75">
      <c r="A75" s="29" t="s">
        <v>82</v>
      </c>
      <c r="B75" s="22"/>
      <c r="C75" s="31">
        <f>SUM(C6:C73)</f>
        <v>950742.5</v>
      </c>
      <c r="E75" s="22"/>
    </row>
    <row r="76" spans="1:5" ht="30.75">
      <c r="A76" s="29" t="s">
        <v>99</v>
      </c>
      <c r="B76" s="22"/>
      <c r="C76" s="25"/>
      <c r="E76" s="22"/>
    </row>
    <row r="77" spans="1:5" ht="46.5">
      <c r="A77" s="22" t="s">
        <v>85</v>
      </c>
      <c r="B77" s="22"/>
      <c r="C77" s="31">
        <v>935794</v>
      </c>
      <c r="D77" s="35" t="s">
        <v>86</v>
      </c>
      <c r="E77" s="22"/>
    </row>
    <row r="78" spans="1:5" ht="15">
      <c r="A78" s="22"/>
      <c r="B78" s="22"/>
      <c r="C78" s="25"/>
      <c r="E78" s="22"/>
    </row>
    <row r="79" spans="1:5" ht="15">
      <c r="A79" s="22" t="s">
        <v>215</v>
      </c>
      <c r="B79" s="22"/>
      <c r="C79" s="25"/>
      <c r="E79" s="22"/>
    </row>
    <row r="80" spans="1:5" ht="30">
      <c r="A80" s="22" t="s">
        <v>278</v>
      </c>
      <c r="B80" s="22"/>
      <c r="C80" s="25"/>
      <c r="E80" s="22"/>
    </row>
    <row r="81" spans="1:5" ht="15">
      <c r="A81" s="22"/>
      <c r="B81" s="22"/>
      <c r="C81" s="25"/>
      <c r="D81" s="34"/>
      <c r="E81" s="22"/>
    </row>
    <row r="82" spans="1:5" ht="15">
      <c r="A82" s="22"/>
      <c r="B82" s="22"/>
      <c r="C82" s="25"/>
      <c r="D82" s="34"/>
      <c r="E82" s="22"/>
    </row>
    <row r="83" spans="1:5" ht="15">
      <c r="A83" s="22"/>
      <c r="B83" s="22"/>
      <c r="C83" s="25"/>
      <c r="E83" s="22"/>
    </row>
    <row r="84" spans="1:5" ht="15">
      <c r="A84" s="22"/>
      <c r="B84" s="22"/>
      <c r="C84" s="25"/>
      <c r="E84" s="22"/>
    </row>
    <row r="85" spans="1:5" ht="15">
      <c r="A85" s="22"/>
      <c r="B85" s="22"/>
      <c r="C85" s="25"/>
      <c r="E85" s="22"/>
    </row>
    <row r="86" spans="1:5" ht="15">
      <c r="A86" s="22"/>
      <c r="B86" s="22"/>
      <c r="C86" s="25"/>
      <c r="E86" s="22"/>
    </row>
    <row r="87" spans="1:5" ht="15">
      <c r="A87" s="22"/>
      <c r="B87" s="22"/>
      <c r="C87" s="25"/>
      <c r="E87" s="22"/>
    </row>
    <row r="88" spans="1:5" ht="15">
      <c r="A88" s="22"/>
      <c r="B88" s="22"/>
      <c r="C88" s="25"/>
      <c r="E88" s="22"/>
    </row>
    <row r="89" spans="1:5" ht="15">
      <c r="A89" s="22"/>
      <c r="B89" s="22"/>
      <c r="C89" s="25"/>
      <c r="E89" s="22"/>
    </row>
    <row r="90" spans="1:5" ht="15">
      <c r="A90" s="22"/>
      <c r="B90" s="22"/>
      <c r="C90" s="25"/>
      <c r="E90" s="22"/>
    </row>
    <row r="91" spans="1:5" ht="15">
      <c r="A91" s="22"/>
      <c r="B91" s="22"/>
      <c r="C91" s="25"/>
      <c r="E91" s="22"/>
    </row>
    <row r="92" spans="1:5" ht="15">
      <c r="A92" s="22"/>
      <c r="B92" s="22"/>
      <c r="C92" s="25"/>
      <c r="E92" s="22"/>
    </row>
    <row r="93" spans="1:5" ht="15">
      <c r="A93" s="22"/>
      <c r="B93" s="22"/>
      <c r="C93" s="25"/>
      <c r="E93" s="22"/>
    </row>
    <row r="94" spans="1:5" ht="15">
      <c r="A94" s="22"/>
      <c r="B94" s="22"/>
      <c r="C94" s="25"/>
      <c r="E94" s="22"/>
    </row>
    <row r="95" spans="1:5" ht="15">
      <c r="A95" s="22"/>
      <c r="B95" s="22"/>
      <c r="C95" s="25"/>
      <c r="E95" s="22"/>
    </row>
    <row r="96" spans="1:5" ht="15">
      <c r="A96" s="22"/>
      <c r="B96" s="22"/>
      <c r="C96" s="25"/>
      <c r="E96" s="22"/>
    </row>
    <row r="97" spans="1:5" ht="15">
      <c r="A97" s="22"/>
      <c r="B97" s="22"/>
      <c r="C97" s="25"/>
      <c r="E97" s="22"/>
    </row>
    <row r="98" spans="1:5" ht="15">
      <c r="A98" s="22"/>
      <c r="B98" s="22"/>
      <c r="C98" s="25"/>
      <c r="E98" s="22"/>
    </row>
    <row r="99" spans="1:5" ht="15">
      <c r="A99" s="22"/>
      <c r="B99" s="22"/>
      <c r="C99" s="25"/>
      <c r="E99" s="22"/>
    </row>
    <row r="100" spans="1:5" ht="15">
      <c r="A100" s="22"/>
      <c r="B100" s="22"/>
      <c r="C100" s="25"/>
      <c r="E100" s="22"/>
    </row>
    <row r="101" spans="1:5" ht="15">
      <c r="A101" s="22"/>
      <c r="B101" s="22"/>
      <c r="C101" s="25"/>
      <c r="E101" s="22"/>
    </row>
    <row r="102" spans="1:5" ht="15">
      <c r="A102" s="22"/>
      <c r="B102" s="22"/>
      <c r="C102" s="25"/>
      <c r="E102" s="22"/>
    </row>
    <row r="103" spans="1:5" ht="15">
      <c r="A103" s="22"/>
      <c r="B103" s="22"/>
      <c r="C103" s="25"/>
      <c r="E103" s="22"/>
    </row>
    <row r="104" spans="1:5" ht="15">
      <c r="A104" s="22"/>
      <c r="B104" s="22"/>
      <c r="C104" s="25"/>
      <c r="E104" s="22"/>
    </row>
  </sheetData>
  <printOptions gridLines="1" headings="1"/>
  <pageMargins left="0.25" right="0.25" top="1" bottom="1" header="0.5" footer="0.5"/>
  <pageSetup orientation="landscape" paperSize="9" scale="80"/>
  <headerFooter alignWithMargins="0">
    <oddHeader>&amp;C&amp;"Arial,Bold"&amp;14De Anza Wireless Deployment Plan</oddHeader>
    <oddFooter>&amp;L&amp;P&amp;RUpdated 10/06/08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F37" sqref="F37"/>
    </sheetView>
  </sheetViews>
  <sheetFormatPr defaultColWidth="9.140625" defaultRowHeight="12.75"/>
  <cols>
    <col min="1" max="1" width="11.57421875" style="0" customWidth="1"/>
    <col min="2" max="2" width="8.7109375" style="0" customWidth="1"/>
    <col min="3" max="3" width="13.421875" style="0" customWidth="1"/>
    <col min="4" max="4" width="18.421875" style="0" customWidth="1"/>
    <col min="5" max="6" width="20.421875" style="0" customWidth="1"/>
    <col min="7" max="7" width="21.421875" style="0" customWidth="1"/>
    <col min="8" max="16384" width="8.7109375" style="0" customWidth="1"/>
  </cols>
  <sheetData>
    <row r="1" spans="2:7" ht="12.75">
      <c r="B1" s="43" t="s">
        <v>7</v>
      </c>
      <c r="C1" s="43" t="s">
        <v>8</v>
      </c>
      <c r="D1" s="43" t="s">
        <v>48</v>
      </c>
      <c r="E1" s="41" t="s">
        <v>263</v>
      </c>
      <c r="F1" s="41" t="s">
        <v>264</v>
      </c>
      <c r="G1" s="42"/>
    </row>
    <row r="2" spans="2:8" ht="13.5" thickBot="1">
      <c r="B2" s="44"/>
      <c r="C2" s="44"/>
      <c r="D2" s="44"/>
      <c r="E2" s="44"/>
      <c r="F2" s="8" t="s">
        <v>267</v>
      </c>
      <c r="G2" s="4" t="s">
        <v>268</v>
      </c>
      <c r="H2" s="15" t="s">
        <v>75</v>
      </c>
    </row>
    <row r="3" spans="1:7" ht="12.75">
      <c r="A3" t="s">
        <v>74</v>
      </c>
      <c r="B3" t="s">
        <v>9</v>
      </c>
      <c r="C3">
        <v>12</v>
      </c>
      <c r="E3">
        <v>1</v>
      </c>
      <c r="F3" s="9">
        <f>E3*600</f>
        <v>600</v>
      </c>
      <c r="G3" s="5">
        <v>1200</v>
      </c>
    </row>
    <row r="4" spans="1:7" ht="12.75">
      <c r="A4" t="s">
        <v>69</v>
      </c>
      <c r="B4" t="s">
        <v>10</v>
      </c>
      <c r="C4">
        <v>12</v>
      </c>
      <c r="E4">
        <v>1</v>
      </c>
      <c r="F4" s="9">
        <f aca="true" t="shared" si="0" ref="F4:F22">E4*600</f>
        <v>600</v>
      </c>
      <c r="G4" s="5">
        <v>1200</v>
      </c>
    </row>
    <row r="5" spans="1:7" ht="12.75">
      <c r="A5" t="s">
        <v>69</v>
      </c>
      <c r="B5" t="s">
        <v>11</v>
      </c>
      <c r="C5">
        <v>15</v>
      </c>
      <c r="E5">
        <v>1</v>
      </c>
      <c r="F5" s="9">
        <f t="shared" si="0"/>
        <v>600</v>
      </c>
      <c r="G5" s="5">
        <v>1200</v>
      </c>
    </row>
    <row r="6" spans="1:7" ht="12.75">
      <c r="A6" t="s">
        <v>69</v>
      </c>
      <c r="B6" t="s">
        <v>12</v>
      </c>
      <c r="C6">
        <v>15</v>
      </c>
      <c r="E6">
        <v>1</v>
      </c>
      <c r="F6" s="9">
        <f t="shared" si="0"/>
        <v>600</v>
      </c>
      <c r="G6" s="5">
        <v>1200</v>
      </c>
    </row>
    <row r="7" spans="1:7" ht="12.75">
      <c r="A7" t="s">
        <v>69</v>
      </c>
      <c r="B7" t="s">
        <v>13</v>
      </c>
      <c r="C7">
        <v>15</v>
      </c>
      <c r="E7">
        <v>1</v>
      </c>
      <c r="F7" s="9">
        <f t="shared" si="0"/>
        <v>600</v>
      </c>
      <c r="G7" s="5">
        <v>1200</v>
      </c>
    </row>
    <row r="8" spans="1:7" ht="12.75">
      <c r="A8" t="s">
        <v>69</v>
      </c>
      <c r="B8" t="s">
        <v>14</v>
      </c>
      <c r="C8">
        <v>15</v>
      </c>
      <c r="E8">
        <v>1</v>
      </c>
      <c r="F8" s="9">
        <f t="shared" si="0"/>
        <v>600</v>
      </c>
      <c r="G8" s="5">
        <v>1200</v>
      </c>
    </row>
    <row r="9" spans="1:7" ht="12.75">
      <c r="A9" t="s">
        <v>69</v>
      </c>
      <c r="B9" t="s">
        <v>15</v>
      </c>
      <c r="C9">
        <v>16</v>
      </c>
      <c r="E9">
        <v>1</v>
      </c>
      <c r="F9" s="9">
        <f t="shared" si="0"/>
        <v>600</v>
      </c>
      <c r="G9" s="5">
        <v>1200</v>
      </c>
    </row>
    <row r="10" spans="1:7" ht="12.75">
      <c r="A10" t="s">
        <v>69</v>
      </c>
      <c r="B10" t="s">
        <v>16</v>
      </c>
      <c r="C10">
        <v>16</v>
      </c>
      <c r="E10">
        <v>1</v>
      </c>
      <c r="F10" s="9">
        <f t="shared" si="0"/>
        <v>600</v>
      </c>
      <c r="G10" s="5">
        <v>1200</v>
      </c>
    </row>
    <row r="11" spans="1:7" ht="12.75">
      <c r="A11" t="s">
        <v>69</v>
      </c>
      <c r="B11" t="s">
        <v>17</v>
      </c>
      <c r="C11">
        <v>18</v>
      </c>
      <c r="E11">
        <v>1</v>
      </c>
      <c r="F11" s="9">
        <f t="shared" si="0"/>
        <v>600</v>
      </c>
      <c r="G11" s="5">
        <v>1200</v>
      </c>
    </row>
    <row r="12" spans="1:7" ht="12.75">
      <c r="A12" t="s">
        <v>69</v>
      </c>
      <c r="B12" t="s">
        <v>3</v>
      </c>
      <c r="C12">
        <v>18</v>
      </c>
      <c r="E12">
        <v>1</v>
      </c>
      <c r="F12" s="9">
        <f t="shared" si="0"/>
        <v>600</v>
      </c>
      <c r="G12" s="5">
        <v>1200</v>
      </c>
    </row>
    <row r="13" spans="1:7" ht="12.75">
      <c r="A13" t="s">
        <v>69</v>
      </c>
      <c r="B13" t="s">
        <v>18</v>
      </c>
      <c r="C13">
        <v>20</v>
      </c>
      <c r="E13">
        <v>1</v>
      </c>
      <c r="F13" s="9">
        <f t="shared" si="0"/>
        <v>600</v>
      </c>
      <c r="G13" s="5">
        <v>1200</v>
      </c>
    </row>
    <row r="14" spans="1:7" ht="12.75">
      <c r="A14" t="s">
        <v>69</v>
      </c>
      <c r="B14" t="s">
        <v>19</v>
      </c>
      <c r="C14">
        <v>20</v>
      </c>
      <c r="E14">
        <v>1</v>
      </c>
      <c r="F14" s="9">
        <f t="shared" si="0"/>
        <v>600</v>
      </c>
      <c r="G14" s="5">
        <v>1200</v>
      </c>
    </row>
    <row r="15" spans="1:7" ht="12.75">
      <c r="A15" t="s">
        <v>74</v>
      </c>
      <c r="B15" t="s">
        <v>20</v>
      </c>
      <c r="C15">
        <v>20</v>
      </c>
      <c r="E15">
        <v>1</v>
      </c>
      <c r="F15" s="9">
        <f t="shared" si="0"/>
        <v>600</v>
      </c>
      <c r="G15" s="5">
        <v>1200</v>
      </c>
    </row>
    <row r="16" spans="1:7" ht="12.75">
      <c r="A16" t="s">
        <v>74</v>
      </c>
      <c r="B16" t="s">
        <v>21</v>
      </c>
      <c r="C16">
        <v>20</v>
      </c>
      <c r="E16">
        <v>1</v>
      </c>
      <c r="F16" s="9">
        <f t="shared" si="0"/>
        <v>600</v>
      </c>
      <c r="G16" s="5">
        <v>1200</v>
      </c>
    </row>
    <row r="17" spans="1:7" ht="12.75">
      <c r="A17" t="s">
        <v>69</v>
      </c>
      <c r="B17" t="s">
        <v>22</v>
      </c>
      <c r="C17">
        <v>20</v>
      </c>
      <c r="E17">
        <v>1</v>
      </c>
      <c r="F17" s="9">
        <f t="shared" si="0"/>
        <v>600</v>
      </c>
      <c r="G17" s="5">
        <v>1200</v>
      </c>
    </row>
    <row r="18" spans="1:7" ht="12.75">
      <c r="A18" t="s">
        <v>69</v>
      </c>
      <c r="B18" t="s">
        <v>23</v>
      </c>
      <c r="C18">
        <v>20</v>
      </c>
      <c r="E18">
        <v>1</v>
      </c>
      <c r="F18" s="9">
        <f t="shared" si="0"/>
        <v>600</v>
      </c>
      <c r="G18" s="5">
        <v>1200</v>
      </c>
    </row>
    <row r="19" spans="1:7" ht="12.75">
      <c r="A19" t="s">
        <v>69</v>
      </c>
      <c r="B19" t="s">
        <v>24</v>
      </c>
      <c r="C19">
        <v>20</v>
      </c>
      <c r="E19">
        <v>1</v>
      </c>
      <c r="F19" s="9">
        <f t="shared" si="0"/>
        <v>600</v>
      </c>
      <c r="G19" s="5">
        <v>1200</v>
      </c>
    </row>
    <row r="20" spans="1:7" ht="12.75">
      <c r="A20" t="s">
        <v>74</v>
      </c>
      <c r="B20" t="s">
        <v>25</v>
      </c>
      <c r="C20">
        <v>20</v>
      </c>
      <c r="E20">
        <v>1</v>
      </c>
      <c r="F20" s="9">
        <f t="shared" si="0"/>
        <v>600</v>
      </c>
      <c r="G20" s="5">
        <v>1200</v>
      </c>
    </row>
    <row r="21" spans="1:7" ht="12.75">
      <c r="A21" t="s">
        <v>69</v>
      </c>
      <c r="B21" t="s">
        <v>26</v>
      </c>
      <c r="C21">
        <v>20</v>
      </c>
      <c r="E21">
        <v>1</v>
      </c>
      <c r="F21" s="9">
        <f t="shared" si="0"/>
        <v>600</v>
      </c>
      <c r="G21" s="5">
        <v>1200</v>
      </c>
    </row>
    <row r="22" spans="1:7" ht="12.75">
      <c r="A22" t="s">
        <v>74</v>
      </c>
      <c r="B22" t="s">
        <v>282</v>
      </c>
      <c r="C22">
        <v>20</v>
      </c>
      <c r="E22">
        <v>1</v>
      </c>
      <c r="F22" s="9">
        <f t="shared" si="0"/>
        <v>600</v>
      </c>
      <c r="G22" s="5">
        <v>1200</v>
      </c>
    </row>
    <row r="23" ht="12.75">
      <c r="F23" s="10"/>
    </row>
    <row r="24" spans="3:8" ht="12.75">
      <c r="C24" s="2" t="s">
        <v>27</v>
      </c>
      <c r="E24">
        <f>SUM(E3:E22)</f>
        <v>20</v>
      </c>
      <c r="F24" s="9">
        <f>SUM(F3:F22)</f>
        <v>12000</v>
      </c>
      <c r="G24" s="5">
        <f>SUM(G3:G22)</f>
        <v>24000</v>
      </c>
      <c r="H24" s="16">
        <f>G24*0.7</f>
        <v>16800</v>
      </c>
    </row>
  </sheetData>
  <mergeCells count="5">
    <mergeCell ref="F1:G1"/>
    <mergeCell ref="B1:B2"/>
    <mergeCell ref="C1:C2"/>
    <mergeCell ref="D1:D2"/>
    <mergeCell ref="E1:E2"/>
  </mergeCells>
  <printOptions gridLines="1" headings="1"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71">
      <selection activeCell="D142" sqref="D142"/>
    </sheetView>
  </sheetViews>
  <sheetFormatPr defaultColWidth="9.140625" defaultRowHeight="12.75"/>
  <cols>
    <col min="1" max="1" width="11.57421875" style="0" customWidth="1"/>
    <col min="2" max="2" width="8.7109375" style="0" customWidth="1"/>
    <col min="3" max="3" width="13.140625" style="0" customWidth="1"/>
    <col min="4" max="4" width="18.421875" style="0" customWidth="1"/>
    <col min="5" max="5" width="16.421875" style="0" customWidth="1"/>
    <col min="6" max="6" width="14.7109375" style="5" customWidth="1"/>
    <col min="7" max="7" width="15.00390625" style="5" customWidth="1"/>
    <col min="8" max="16384" width="8.7109375" style="0" customWidth="1"/>
  </cols>
  <sheetData>
    <row r="1" spans="2:7" ht="12.75">
      <c r="B1" s="43" t="s">
        <v>7</v>
      </c>
      <c r="C1" s="43" t="s">
        <v>8</v>
      </c>
      <c r="D1" s="43" t="s">
        <v>48</v>
      </c>
      <c r="E1" s="41" t="s">
        <v>263</v>
      </c>
      <c r="F1" s="45" t="s">
        <v>264</v>
      </c>
      <c r="G1" s="46"/>
    </row>
    <row r="2" spans="2:8" ht="13.5" thickBot="1">
      <c r="B2" s="44"/>
      <c r="C2" s="44"/>
      <c r="D2" s="44"/>
      <c r="E2" s="44"/>
      <c r="F2" s="11" t="s">
        <v>265</v>
      </c>
      <c r="G2" s="7" t="s">
        <v>266</v>
      </c>
      <c r="H2" s="15" t="s">
        <v>75</v>
      </c>
    </row>
    <row r="3" spans="1:8" ht="12.75">
      <c r="A3" t="s">
        <v>69</v>
      </c>
      <c r="B3" s="19" t="s">
        <v>251</v>
      </c>
      <c r="C3" s="19">
        <v>40</v>
      </c>
      <c r="D3" s="19"/>
      <c r="E3" s="19">
        <v>2</v>
      </c>
      <c r="F3" s="9">
        <f>E3*600</f>
        <v>1200</v>
      </c>
      <c r="G3" s="5">
        <f>E3*1200</f>
        <v>2400</v>
      </c>
      <c r="H3" s="20"/>
    </row>
    <row r="4" spans="1:8" ht="12.75">
      <c r="A4" t="s">
        <v>69</v>
      </c>
      <c r="B4" s="19" t="s">
        <v>252</v>
      </c>
      <c r="C4" s="19">
        <v>40</v>
      </c>
      <c r="D4" s="19"/>
      <c r="E4" s="19">
        <v>2</v>
      </c>
      <c r="F4" s="9">
        <f>E4*600</f>
        <v>1200</v>
      </c>
      <c r="G4" s="5">
        <f>E4*1200</f>
        <v>2400</v>
      </c>
      <c r="H4" s="20"/>
    </row>
    <row r="5" spans="1:8" ht="12.75">
      <c r="A5" t="s">
        <v>69</v>
      </c>
      <c r="B5" s="19" t="s">
        <v>253</v>
      </c>
      <c r="C5" s="19">
        <v>30</v>
      </c>
      <c r="D5" s="19"/>
      <c r="E5" s="19">
        <v>2</v>
      </c>
      <c r="F5" s="9">
        <f>E5*600</f>
        <v>1200</v>
      </c>
      <c r="G5" s="5">
        <f>E5*1200</f>
        <v>2400</v>
      </c>
      <c r="H5" s="20"/>
    </row>
    <row r="6" spans="1:7" ht="12.75">
      <c r="A6" t="s">
        <v>69</v>
      </c>
      <c r="B6" t="s">
        <v>130</v>
      </c>
      <c r="C6">
        <v>30</v>
      </c>
      <c r="E6">
        <v>2</v>
      </c>
      <c r="F6" s="9">
        <f>E6*600</f>
        <v>1200</v>
      </c>
      <c r="G6" s="5">
        <f>E6*1200</f>
        <v>2400</v>
      </c>
    </row>
    <row r="7" spans="1:7" ht="12.75">
      <c r="A7" t="s">
        <v>69</v>
      </c>
      <c r="B7" t="s">
        <v>131</v>
      </c>
      <c r="C7">
        <v>25</v>
      </c>
      <c r="E7">
        <v>2</v>
      </c>
      <c r="F7" s="9">
        <f aca="true" t="shared" si="0" ref="F7:F70">E7*600</f>
        <v>1200</v>
      </c>
      <c r="G7" s="5">
        <f aca="true" t="shared" si="1" ref="G7:G70">E7*1200</f>
        <v>2400</v>
      </c>
    </row>
    <row r="8" spans="1:7" ht="12.75">
      <c r="A8" t="s">
        <v>69</v>
      </c>
      <c r="B8" t="s">
        <v>132</v>
      </c>
      <c r="C8">
        <v>25</v>
      </c>
      <c r="E8">
        <v>2</v>
      </c>
      <c r="F8" s="9">
        <f t="shared" si="0"/>
        <v>1200</v>
      </c>
      <c r="G8" s="5">
        <f t="shared" si="1"/>
        <v>2400</v>
      </c>
    </row>
    <row r="9" spans="1:7" ht="12.75">
      <c r="A9" t="s">
        <v>69</v>
      </c>
      <c r="B9" t="s">
        <v>133</v>
      </c>
      <c r="C9">
        <v>30</v>
      </c>
      <c r="E9">
        <v>2</v>
      </c>
      <c r="F9" s="9">
        <f t="shared" si="0"/>
        <v>1200</v>
      </c>
      <c r="G9" s="5">
        <f t="shared" si="1"/>
        <v>2400</v>
      </c>
    </row>
    <row r="10" spans="1:7" ht="12.75">
      <c r="A10" t="s">
        <v>69</v>
      </c>
      <c r="B10" t="s">
        <v>29</v>
      </c>
      <c r="C10">
        <v>24</v>
      </c>
      <c r="E10">
        <v>2</v>
      </c>
      <c r="F10" s="9">
        <f t="shared" si="0"/>
        <v>1200</v>
      </c>
      <c r="G10" s="5">
        <f t="shared" si="1"/>
        <v>2400</v>
      </c>
    </row>
    <row r="11" spans="1:7" ht="12.75">
      <c r="A11" t="s">
        <v>69</v>
      </c>
      <c r="B11" t="s">
        <v>30</v>
      </c>
      <c r="C11">
        <v>24</v>
      </c>
      <c r="E11">
        <v>2</v>
      </c>
      <c r="F11" s="9">
        <f t="shared" si="0"/>
        <v>1200</v>
      </c>
      <c r="G11" s="5">
        <f t="shared" si="1"/>
        <v>2400</v>
      </c>
    </row>
    <row r="12" spans="1:7" ht="12.75">
      <c r="A12" t="s">
        <v>69</v>
      </c>
      <c r="B12" t="s">
        <v>134</v>
      </c>
      <c r="C12">
        <v>30</v>
      </c>
      <c r="E12">
        <v>2</v>
      </c>
      <c r="F12" s="9">
        <f t="shared" si="0"/>
        <v>1200</v>
      </c>
      <c r="G12" s="5">
        <f t="shared" si="1"/>
        <v>2400</v>
      </c>
    </row>
    <row r="13" spans="1:7" ht="12.75">
      <c r="A13" t="s">
        <v>69</v>
      </c>
      <c r="B13" t="s">
        <v>135</v>
      </c>
      <c r="C13">
        <v>30</v>
      </c>
      <c r="E13">
        <v>2</v>
      </c>
      <c r="F13" s="9">
        <f t="shared" si="0"/>
        <v>1200</v>
      </c>
      <c r="G13" s="5">
        <f t="shared" si="1"/>
        <v>2400</v>
      </c>
    </row>
    <row r="14" spans="1:7" ht="12.75">
      <c r="A14" t="s">
        <v>69</v>
      </c>
      <c r="B14" t="s">
        <v>136</v>
      </c>
      <c r="C14">
        <v>30</v>
      </c>
      <c r="E14">
        <v>2</v>
      </c>
      <c r="F14" s="9">
        <f t="shared" si="0"/>
        <v>1200</v>
      </c>
      <c r="G14" s="5">
        <f t="shared" si="1"/>
        <v>2400</v>
      </c>
    </row>
    <row r="15" spans="1:7" ht="12.75">
      <c r="A15" t="s">
        <v>69</v>
      </c>
      <c r="B15" t="s">
        <v>137</v>
      </c>
      <c r="C15">
        <v>26</v>
      </c>
      <c r="E15">
        <v>2</v>
      </c>
      <c r="F15" s="9">
        <f t="shared" si="0"/>
        <v>1200</v>
      </c>
      <c r="G15" s="5">
        <f t="shared" si="1"/>
        <v>2400</v>
      </c>
    </row>
    <row r="16" spans="1:7" ht="12.75">
      <c r="A16" t="s">
        <v>69</v>
      </c>
      <c r="B16" t="s">
        <v>138</v>
      </c>
      <c r="C16">
        <v>30</v>
      </c>
      <c r="E16">
        <v>2</v>
      </c>
      <c r="F16" s="9">
        <f t="shared" si="0"/>
        <v>1200</v>
      </c>
      <c r="G16" s="5">
        <f t="shared" si="1"/>
        <v>2400</v>
      </c>
    </row>
    <row r="17" spans="1:7" ht="12.75">
      <c r="A17" t="s">
        <v>69</v>
      </c>
      <c r="B17" t="s">
        <v>139</v>
      </c>
      <c r="C17">
        <v>30</v>
      </c>
      <c r="E17">
        <v>2</v>
      </c>
      <c r="F17" s="9">
        <f t="shared" si="0"/>
        <v>1200</v>
      </c>
      <c r="G17" s="5">
        <f t="shared" si="1"/>
        <v>2400</v>
      </c>
    </row>
    <row r="18" spans="1:7" ht="12.75">
      <c r="A18" t="s">
        <v>69</v>
      </c>
      <c r="B18" t="s">
        <v>31</v>
      </c>
      <c r="C18">
        <v>24</v>
      </c>
      <c r="E18">
        <v>2</v>
      </c>
      <c r="F18" s="9">
        <f t="shared" si="0"/>
        <v>1200</v>
      </c>
      <c r="G18" s="5">
        <f t="shared" si="1"/>
        <v>2400</v>
      </c>
    </row>
    <row r="19" spans="1:7" ht="12.75">
      <c r="A19" t="s">
        <v>69</v>
      </c>
      <c r="B19" t="s">
        <v>140</v>
      </c>
      <c r="C19">
        <v>40</v>
      </c>
      <c r="E19">
        <v>2</v>
      </c>
      <c r="F19" s="9">
        <f t="shared" si="0"/>
        <v>1200</v>
      </c>
      <c r="G19" s="5">
        <f t="shared" si="1"/>
        <v>2400</v>
      </c>
    </row>
    <row r="20" spans="1:7" ht="12.75">
      <c r="A20" t="s">
        <v>69</v>
      </c>
      <c r="B20" t="s">
        <v>141</v>
      </c>
      <c r="C20">
        <v>40</v>
      </c>
      <c r="E20">
        <v>2</v>
      </c>
      <c r="F20" s="9">
        <f t="shared" si="0"/>
        <v>1200</v>
      </c>
      <c r="G20" s="5">
        <f t="shared" si="1"/>
        <v>2400</v>
      </c>
    </row>
    <row r="21" spans="1:7" ht="12.75">
      <c r="A21" t="s">
        <v>69</v>
      </c>
      <c r="B21" t="s">
        <v>142</v>
      </c>
      <c r="C21">
        <v>40</v>
      </c>
      <c r="E21">
        <v>2</v>
      </c>
      <c r="F21" s="9">
        <f t="shared" si="0"/>
        <v>1200</v>
      </c>
      <c r="G21" s="5">
        <f t="shared" si="1"/>
        <v>2400</v>
      </c>
    </row>
    <row r="22" spans="1:7" ht="12.75">
      <c r="A22" t="s">
        <v>69</v>
      </c>
      <c r="B22" t="s">
        <v>143</v>
      </c>
      <c r="C22">
        <v>30</v>
      </c>
      <c r="E22">
        <v>2</v>
      </c>
      <c r="F22" s="9">
        <f t="shared" si="0"/>
        <v>1200</v>
      </c>
      <c r="G22" s="5">
        <f t="shared" si="1"/>
        <v>2400</v>
      </c>
    </row>
    <row r="23" spans="1:7" ht="12.75">
      <c r="A23" t="s">
        <v>69</v>
      </c>
      <c r="B23" t="s">
        <v>144</v>
      </c>
      <c r="C23">
        <v>30</v>
      </c>
      <c r="E23">
        <v>2</v>
      </c>
      <c r="F23" s="9">
        <f t="shared" si="0"/>
        <v>1200</v>
      </c>
      <c r="G23" s="5">
        <f t="shared" si="1"/>
        <v>2400</v>
      </c>
    </row>
    <row r="24" spans="1:7" ht="12.75">
      <c r="A24" t="s">
        <v>69</v>
      </c>
      <c r="B24" t="s">
        <v>145</v>
      </c>
      <c r="C24">
        <v>30</v>
      </c>
      <c r="D24" t="s">
        <v>44</v>
      </c>
      <c r="E24">
        <v>2</v>
      </c>
      <c r="F24" s="9">
        <f t="shared" si="0"/>
        <v>1200</v>
      </c>
      <c r="G24" s="5">
        <f t="shared" si="1"/>
        <v>2400</v>
      </c>
    </row>
    <row r="25" spans="1:7" ht="12.75">
      <c r="A25" t="s">
        <v>69</v>
      </c>
      <c r="B25" t="s">
        <v>146</v>
      </c>
      <c r="C25">
        <v>35</v>
      </c>
      <c r="E25">
        <v>2</v>
      </c>
      <c r="F25" s="9">
        <f t="shared" si="0"/>
        <v>1200</v>
      </c>
      <c r="G25" s="5">
        <f t="shared" si="1"/>
        <v>2400</v>
      </c>
    </row>
    <row r="26" spans="1:7" ht="12.75">
      <c r="A26" t="s">
        <v>69</v>
      </c>
      <c r="B26" t="s">
        <v>147</v>
      </c>
      <c r="C26">
        <v>30</v>
      </c>
      <c r="E26">
        <v>2</v>
      </c>
      <c r="F26" s="9">
        <f t="shared" si="0"/>
        <v>1200</v>
      </c>
      <c r="G26" s="5">
        <f t="shared" si="1"/>
        <v>2400</v>
      </c>
    </row>
    <row r="27" spans="1:7" ht="12.75">
      <c r="A27" t="s">
        <v>69</v>
      </c>
      <c r="B27" t="s">
        <v>148</v>
      </c>
      <c r="C27">
        <v>32</v>
      </c>
      <c r="E27">
        <v>2</v>
      </c>
      <c r="F27" s="9">
        <f t="shared" si="0"/>
        <v>1200</v>
      </c>
      <c r="G27" s="5">
        <f t="shared" si="1"/>
        <v>2400</v>
      </c>
    </row>
    <row r="28" spans="1:7" ht="12.75">
      <c r="A28" t="s">
        <v>69</v>
      </c>
      <c r="B28" t="s">
        <v>149</v>
      </c>
      <c r="C28">
        <v>30</v>
      </c>
      <c r="E28">
        <v>2</v>
      </c>
      <c r="F28" s="9">
        <f t="shared" si="0"/>
        <v>1200</v>
      </c>
      <c r="G28" s="5">
        <f t="shared" si="1"/>
        <v>2400</v>
      </c>
    </row>
    <row r="29" spans="1:7" ht="12.75">
      <c r="A29" t="s">
        <v>74</v>
      </c>
      <c r="B29" t="s">
        <v>150</v>
      </c>
      <c r="C29">
        <v>40</v>
      </c>
      <c r="E29">
        <v>2</v>
      </c>
      <c r="F29" s="9">
        <f t="shared" si="0"/>
        <v>1200</v>
      </c>
      <c r="G29" s="5">
        <f t="shared" si="1"/>
        <v>2400</v>
      </c>
    </row>
    <row r="30" spans="1:7" ht="12.75">
      <c r="A30" t="s">
        <v>74</v>
      </c>
      <c r="B30" t="s">
        <v>151</v>
      </c>
      <c r="C30">
        <v>30</v>
      </c>
      <c r="E30">
        <v>2</v>
      </c>
      <c r="F30" s="9">
        <f t="shared" si="0"/>
        <v>1200</v>
      </c>
      <c r="G30" s="5">
        <f t="shared" si="1"/>
        <v>2400</v>
      </c>
    </row>
    <row r="31" spans="1:7" ht="12.75">
      <c r="A31" t="s">
        <v>69</v>
      </c>
      <c r="B31" t="s">
        <v>152</v>
      </c>
      <c r="C31">
        <v>25</v>
      </c>
      <c r="E31">
        <v>2</v>
      </c>
      <c r="F31" s="9">
        <f t="shared" si="0"/>
        <v>1200</v>
      </c>
      <c r="G31" s="5">
        <f t="shared" si="1"/>
        <v>2400</v>
      </c>
    </row>
    <row r="32" spans="1:7" ht="12.75">
      <c r="A32" t="s">
        <v>69</v>
      </c>
      <c r="B32" t="s">
        <v>153</v>
      </c>
      <c r="C32">
        <v>40</v>
      </c>
      <c r="E32">
        <v>2</v>
      </c>
      <c r="F32" s="9">
        <f t="shared" si="0"/>
        <v>1200</v>
      </c>
      <c r="G32" s="5">
        <f t="shared" si="1"/>
        <v>2400</v>
      </c>
    </row>
    <row r="33" spans="1:7" ht="12.75">
      <c r="A33" t="s">
        <v>69</v>
      </c>
      <c r="B33" t="s">
        <v>154</v>
      </c>
      <c r="C33">
        <v>40</v>
      </c>
      <c r="E33">
        <v>2</v>
      </c>
      <c r="F33" s="9">
        <f t="shared" si="0"/>
        <v>1200</v>
      </c>
      <c r="G33" s="5">
        <f t="shared" si="1"/>
        <v>2400</v>
      </c>
    </row>
    <row r="34" spans="1:7" ht="12.75">
      <c r="A34" t="s">
        <v>69</v>
      </c>
      <c r="B34" t="s">
        <v>32</v>
      </c>
      <c r="C34">
        <v>24</v>
      </c>
      <c r="D34" t="s">
        <v>45</v>
      </c>
      <c r="E34">
        <v>2</v>
      </c>
      <c r="F34" s="9">
        <f t="shared" si="0"/>
        <v>1200</v>
      </c>
      <c r="G34" s="5">
        <f t="shared" si="1"/>
        <v>2400</v>
      </c>
    </row>
    <row r="35" spans="1:7" ht="12.75">
      <c r="A35" t="s">
        <v>69</v>
      </c>
      <c r="B35" t="s">
        <v>33</v>
      </c>
      <c r="C35">
        <v>24</v>
      </c>
      <c r="D35" t="s">
        <v>45</v>
      </c>
      <c r="E35">
        <v>2</v>
      </c>
      <c r="F35" s="9">
        <f t="shared" si="0"/>
        <v>1200</v>
      </c>
      <c r="G35" s="5">
        <f t="shared" si="1"/>
        <v>2400</v>
      </c>
    </row>
    <row r="36" spans="1:7" ht="12.75">
      <c r="A36" t="s">
        <v>69</v>
      </c>
      <c r="B36" t="s">
        <v>34</v>
      </c>
      <c r="C36">
        <v>24</v>
      </c>
      <c r="D36" t="s">
        <v>45</v>
      </c>
      <c r="E36">
        <v>2</v>
      </c>
      <c r="F36" s="9">
        <f t="shared" si="0"/>
        <v>1200</v>
      </c>
      <c r="G36" s="5">
        <f t="shared" si="1"/>
        <v>2400</v>
      </c>
    </row>
    <row r="37" spans="1:7" ht="12.75">
      <c r="A37" t="s">
        <v>69</v>
      </c>
      <c r="B37" t="s">
        <v>35</v>
      </c>
      <c r="C37">
        <v>24</v>
      </c>
      <c r="D37" t="s">
        <v>45</v>
      </c>
      <c r="E37">
        <v>2</v>
      </c>
      <c r="F37" s="9">
        <f t="shared" si="0"/>
        <v>1200</v>
      </c>
      <c r="G37" s="5">
        <f t="shared" si="1"/>
        <v>2400</v>
      </c>
    </row>
    <row r="38" spans="1:7" ht="12.75">
      <c r="A38" t="s">
        <v>69</v>
      </c>
      <c r="B38" t="s">
        <v>126</v>
      </c>
      <c r="C38">
        <v>24</v>
      </c>
      <c r="E38">
        <v>2</v>
      </c>
      <c r="F38" s="9">
        <f t="shared" si="0"/>
        <v>1200</v>
      </c>
      <c r="G38" s="5">
        <f t="shared" si="1"/>
        <v>2400</v>
      </c>
    </row>
    <row r="39" spans="1:7" ht="12.75">
      <c r="A39" t="s">
        <v>69</v>
      </c>
      <c r="B39" t="s">
        <v>127</v>
      </c>
      <c r="C39">
        <v>24</v>
      </c>
      <c r="E39">
        <v>2</v>
      </c>
      <c r="F39" s="9">
        <f t="shared" si="0"/>
        <v>1200</v>
      </c>
      <c r="G39" s="5">
        <f t="shared" si="1"/>
        <v>2400</v>
      </c>
    </row>
    <row r="40" spans="1:7" ht="12.75">
      <c r="A40" t="s">
        <v>69</v>
      </c>
      <c r="B40" t="s">
        <v>155</v>
      </c>
      <c r="C40">
        <v>35</v>
      </c>
      <c r="D40" t="s">
        <v>45</v>
      </c>
      <c r="E40">
        <v>2</v>
      </c>
      <c r="F40" s="9">
        <f t="shared" si="0"/>
        <v>1200</v>
      </c>
      <c r="G40" s="5">
        <f t="shared" si="1"/>
        <v>2400</v>
      </c>
    </row>
    <row r="41" spans="1:7" ht="12.75">
      <c r="A41" t="s">
        <v>69</v>
      </c>
      <c r="B41" t="s">
        <v>156</v>
      </c>
      <c r="C41">
        <v>40</v>
      </c>
      <c r="D41" t="s">
        <v>45</v>
      </c>
      <c r="E41">
        <v>2</v>
      </c>
      <c r="F41" s="9">
        <f t="shared" si="0"/>
        <v>1200</v>
      </c>
      <c r="G41" s="5">
        <f t="shared" si="1"/>
        <v>2400</v>
      </c>
    </row>
    <row r="42" spans="1:7" ht="12.75">
      <c r="A42" t="s">
        <v>69</v>
      </c>
      <c r="B42" t="s">
        <v>157</v>
      </c>
      <c r="C42">
        <v>40</v>
      </c>
      <c r="D42" t="s">
        <v>44</v>
      </c>
      <c r="E42">
        <v>2</v>
      </c>
      <c r="F42" s="9">
        <f t="shared" si="0"/>
        <v>1200</v>
      </c>
      <c r="G42" s="5">
        <f t="shared" si="1"/>
        <v>2400</v>
      </c>
    </row>
    <row r="43" spans="1:7" ht="12.75">
      <c r="A43" t="s">
        <v>69</v>
      </c>
      <c r="B43" t="s">
        <v>158</v>
      </c>
      <c r="C43">
        <v>40</v>
      </c>
      <c r="D43" t="s">
        <v>45</v>
      </c>
      <c r="E43">
        <v>2</v>
      </c>
      <c r="F43" s="9">
        <f t="shared" si="0"/>
        <v>1200</v>
      </c>
      <c r="G43" s="5">
        <f t="shared" si="1"/>
        <v>2400</v>
      </c>
    </row>
    <row r="44" spans="1:7" ht="12.75">
      <c r="A44" t="s">
        <v>69</v>
      </c>
      <c r="B44" t="s">
        <v>159</v>
      </c>
      <c r="C44">
        <v>40</v>
      </c>
      <c r="D44" t="s">
        <v>45</v>
      </c>
      <c r="E44">
        <v>2</v>
      </c>
      <c r="F44" s="9">
        <f t="shared" si="0"/>
        <v>1200</v>
      </c>
      <c r="G44" s="5">
        <f t="shared" si="1"/>
        <v>2400</v>
      </c>
    </row>
    <row r="45" spans="1:7" ht="12.75">
      <c r="A45" t="s">
        <v>69</v>
      </c>
      <c r="B45" t="s">
        <v>160</v>
      </c>
      <c r="C45">
        <v>40</v>
      </c>
      <c r="D45" t="s">
        <v>45</v>
      </c>
      <c r="E45">
        <v>2</v>
      </c>
      <c r="F45" s="9">
        <f t="shared" si="0"/>
        <v>1200</v>
      </c>
      <c r="G45" s="5">
        <f t="shared" si="1"/>
        <v>2400</v>
      </c>
    </row>
    <row r="46" spans="1:7" ht="12.75">
      <c r="A46" t="s">
        <v>69</v>
      </c>
      <c r="B46" t="s">
        <v>128</v>
      </c>
      <c r="C46">
        <v>24</v>
      </c>
      <c r="E46">
        <v>2</v>
      </c>
      <c r="F46" s="9">
        <f t="shared" si="0"/>
        <v>1200</v>
      </c>
      <c r="G46" s="5">
        <f t="shared" si="1"/>
        <v>2400</v>
      </c>
    </row>
    <row r="47" spans="1:7" ht="12.75">
      <c r="A47" t="s">
        <v>69</v>
      </c>
      <c r="B47" t="s">
        <v>129</v>
      </c>
      <c r="C47">
        <v>24</v>
      </c>
      <c r="D47" t="s">
        <v>45</v>
      </c>
      <c r="E47">
        <v>2</v>
      </c>
      <c r="F47" s="9">
        <f t="shared" si="0"/>
        <v>1200</v>
      </c>
      <c r="G47" s="5">
        <f t="shared" si="1"/>
        <v>2400</v>
      </c>
    </row>
    <row r="48" spans="1:7" ht="12.75">
      <c r="A48" t="s">
        <v>69</v>
      </c>
      <c r="B48" t="s">
        <v>161</v>
      </c>
      <c r="C48">
        <v>32</v>
      </c>
      <c r="E48">
        <v>2</v>
      </c>
      <c r="F48" s="9">
        <f t="shared" si="0"/>
        <v>1200</v>
      </c>
      <c r="G48" s="5">
        <f t="shared" si="1"/>
        <v>2400</v>
      </c>
    </row>
    <row r="49" spans="1:7" ht="12.75">
      <c r="A49" t="s">
        <v>69</v>
      </c>
      <c r="B49" t="s">
        <v>162</v>
      </c>
      <c r="C49">
        <v>32</v>
      </c>
      <c r="E49">
        <v>2</v>
      </c>
      <c r="F49" s="9">
        <f t="shared" si="0"/>
        <v>1200</v>
      </c>
      <c r="G49" s="5">
        <f t="shared" si="1"/>
        <v>2400</v>
      </c>
    </row>
    <row r="50" spans="1:7" ht="12.75">
      <c r="A50" t="s">
        <v>69</v>
      </c>
      <c r="B50" t="s">
        <v>163</v>
      </c>
      <c r="C50">
        <v>40</v>
      </c>
      <c r="D50" t="s">
        <v>45</v>
      </c>
      <c r="E50">
        <v>2</v>
      </c>
      <c r="F50" s="9">
        <f t="shared" si="0"/>
        <v>1200</v>
      </c>
      <c r="G50" s="5">
        <f t="shared" si="1"/>
        <v>2400</v>
      </c>
    </row>
    <row r="51" spans="1:7" ht="12.75">
      <c r="A51" t="s">
        <v>69</v>
      </c>
      <c r="B51" t="s">
        <v>164</v>
      </c>
      <c r="C51">
        <v>40</v>
      </c>
      <c r="D51" t="s">
        <v>45</v>
      </c>
      <c r="E51">
        <v>2</v>
      </c>
      <c r="F51" s="9">
        <f t="shared" si="0"/>
        <v>1200</v>
      </c>
      <c r="G51" s="5">
        <f t="shared" si="1"/>
        <v>2400</v>
      </c>
    </row>
    <row r="52" spans="1:7" ht="12.75">
      <c r="A52" t="s">
        <v>69</v>
      </c>
      <c r="B52" t="s">
        <v>165</v>
      </c>
      <c r="C52">
        <v>40</v>
      </c>
      <c r="D52" t="s">
        <v>45</v>
      </c>
      <c r="E52">
        <v>2</v>
      </c>
      <c r="F52" s="9">
        <f t="shared" si="0"/>
        <v>1200</v>
      </c>
      <c r="G52" s="5">
        <f t="shared" si="1"/>
        <v>2400</v>
      </c>
    </row>
    <row r="53" spans="1:7" ht="12.75">
      <c r="A53" t="s">
        <v>69</v>
      </c>
      <c r="B53" t="s">
        <v>166</v>
      </c>
      <c r="C53">
        <v>40</v>
      </c>
      <c r="D53" t="s">
        <v>45</v>
      </c>
      <c r="E53">
        <v>2</v>
      </c>
      <c r="F53" s="9">
        <f t="shared" si="0"/>
        <v>1200</v>
      </c>
      <c r="G53" s="5">
        <f t="shared" si="1"/>
        <v>2400</v>
      </c>
    </row>
    <row r="54" spans="1:7" ht="12.75">
      <c r="A54" t="s">
        <v>69</v>
      </c>
      <c r="B54" t="s">
        <v>167</v>
      </c>
      <c r="C54">
        <v>40</v>
      </c>
      <c r="D54" t="s">
        <v>45</v>
      </c>
      <c r="E54">
        <v>2</v>
      </c>
      <c r="F54" s="9">
        <f t="shared" si="0"/>
        <v>1200</v>
      </c>
      <c r="G54" s="5">
        <f t="shared" si="1"/>
        <v>2400</v>
      </c>
    </row>
    <row r="55" spans="1:7" ht="12.75">
      <c r="A55" t="s">
        <v>69</v>
      </c>
      <c r="B55" t="s">
        <v>168</v>
      </c>
      <c r="C55">
        <v>40</v>
      </c>
      <c r="D55" t="s">
        <v>45</v>
      </c>
      <c r="E55">
        <v>2</v>
      </c>
      <c r="F55" s="9">
        <f t="shared" si="0"/>
        <v>1200</v>
      </c>
      <c r="G55" s="5">
        <f t="shared" si="1"/>
        <v>2400</v>
      </c>
    </row>
    <row r="56" spans="1:7" ht="12.75">
      <c r="A56" t="s">
        <v>69</v>
      </c>
      <c r="B56" t="s">
        <v>169</v>
      </c>
      <c r="C56">
        <v>40</v>
      </c>
      <c r="D56" t="s">
        <v>45</v>
      </c>
      <c r="E56">
        <v>2</v>
      </c>
      <c r="F56" s="9">
        <f t="shared" si="0"/>
        <v>1200</v>
      </c>
      <c r="G56" s="5">
        <f t="shared" si="1"/>
        <v>2400</v>
      </c>
    </row>
    <row r="57" spans="1:7" ht="12.75">
      <c r="A57" t="s">
        <v>69</v>
      </c>
      <c r="B57" t="s">
        <v>170</v>
      </c>
      <c r="C57">
        <v>40</v>
      </c>
      <c r="D57" t="s">
        <v>45</v>
      </c>
      <c r="E57">
        <v>2</v>
      </c>
      <c r="F57" s="9">
        <f t="shared" si="0"/>
        <v>1200</v>
      </c>
      <c r="G57" s="5">
        <f t="shared" si="1"/>
        <v>2400</v>
      </c>
    </row>
    <row r="58" spans="1:7" ht="12.75">
      <c r="A58" t="s">
        <v>69</v>
      </c>
      <c r="B58" t="s">
        <v>171</v>
      </c>
      <c r="C58">
        <v>40</v>
      </c>
      <c r="D58" t="s">
        <v>45</v>
      </c>
      <c r="E58">
        <v>2</v>
      </c>
      <c r="F58" s="9">
        <f t="shared" si="0"/>
        <v>1200</v>
      </c>
      <c r="G58" s="5">
        <f t="shared" si="1"/>
        <v>2400</v>
      </c>
    </row>
    <row r="59" spans="1:7" ht="12.75">
      <c r="A59" t="s">
        <v>69</v>
      </c>
      <c r="B59" t="s">
        <v>172</v>
      </c>
      <c r="C59">
        <v>35</v>
      </c>
      <c r="D59" t="s">
        <v>45</v>
      </c>
      <c r="E59">
        <v>2</v>
      </c>
      <c r="F59" s="9">
        <f t="shared" si="0"/>
        <v>1200</v>
      </c>
      <c r="G59" s="5">
        <f t="shared" si="1"/>
        <v>2400</v>
      </c>
    </row>
    <row r="60" spans="1:7" ht="12.75">
      <c r="A60" t="s">
        <v>69</v>
      </c>
      <c r="B60" t="s">
        <v>173</v>
      </c>
      <c r="C60">
        <v>40</v>
      </c>
      <c r="D60" t="s">
        <v>45</v>
      </c>
      <c r="E60">
        <v>2</v>
      </c>
      <c r="F60" s="9">
        <f t="shared" si="0"/>
        <v>1200</v>
      </c>
      <c r="G60" s="5">
        <f t="shared" si="1"/>
        <v>2400</v>
      </c>
    </row>
    <row r="61" spans="1:7" ht="12.75">
      <c r="A61" t="s">
        <v>69</v>
      </c>
      <c r="B61" t="s">
        <v>174</v>
      </c>
      <c r="C61">
        <v>35</v>
      </c>
      <c r="D61" t="s">
        <v>45</v>
      </c>
      <c r="E61">
        <v>2</v>
      </c>
      <c r="F61" s="9">
        <f t="shared" si="0"/>
        <v>1200</v>
      </c>
      <c r="G61" s="5">
        <f t="shared" si="1"/>
        <v>2400</v>
      </c>
    </row>
    <row r="62" spans="1:7" ht="12.75">
      <c r="A62" t="s">
        <v>69</v>
      </c>
      <c r="B62" t="s">
        <v>175</v>
      </c>
      <c r="C62">
        <v>30</v>
      </c>
      <c r="D62" t="s">
        <v>45</v>
      </c>
      <c r="E62">
        <v>2</v>
      </c>
      <c r="F62" s="9">
        <f t="shared" si="0"/>
        <v>1200</v>
      </c>
      <c r="G62" s="5">
        <f t="shared" si="1"/>
        <v>2400</v>
      </c>
    </row>
    <row r="63" spans="1:7" ht="12.75">
      <c r="A63" t="s">
        <v>69</v>
      </c>
      <c r="B63" t="s">
        <v>176</v>
      </c>
      <c r="C63">
        <v>30</v>
      </c>
      <c r="D63" t="s">
        <v>45</v>
      </c>
      <c r="E63">
        <v>2</v>
      </c>
      <c r="F63" s="9">
        <f t="shared" si="0"/>
        <v>1200</v>
      </c>
      <c r="G63" s="5">
        <f t="shared" si="1"/>
        <v>2400</v>
      </c>
    </row>
    <row r="64" spans="1:7" ht="12.75">
      <c r="A64" t="s">
        <v>69</v>
      </c>
      <c r="B64" t="s">
        <v>177</v>
      </c>
      <c r="C64">
        <v>35</v>
      </c>
      <c r="D64" t="s">
        <v>45</v>
      </c>
      <c r="E64">
        <v>2</v>
      </c>
      <c r="F64" s="9">
        <f t="shared" si="0"/>
        <v>1200</v>
      </c>
      <c r="G64" s="5">
        <f t="shared" si="1"/>
        <v>2400</v>
      </c>
    </row>
    <row r="65" spans="1:7" ht="12.75">
      <c r="A65" t="s">
        <v>69</v>
      </c>
      <c r="B65" t="s">
        <v>178</v>
      </c>
      <c r="C65">
        <v>35</v>
      </c>
      <c r="D65" t="s">
        <v>45</v>
      </c>
      <c r="E65">
        <v>2</v>
      </c>
      <c r="F65" s="9">
        <f t="shared" si="0"/>
        <v>1200</v>
      </c>
      <c r="G65" s="5">
        <f t="shared" si="1"/>
        <v>2400</v>
      </c>
    </row>
    <row r="66" spans="1:7" ht="12.75">
      <c r="A66" t="s">
        <v>69</v>
      </c>
      <c r="B66" t="s">
        <v>179</v>
      </c>
      <c r="C66">
        <v>40</v>
      </c>
      <c r="D66" t="s">
        <v>45</v>
      </c>
      <c r="E66">
        <v>2</v>
      </c>
      <c r="F66" s="9">
        <f t="shared" si="0"/>
        <v>1200</v>
      </c>
      <c r="G66" s="5">
        <f t="shared" si="1"/>
        <v>2400</v>
      </c>
    </row>
    <row r="67" spans="1:7" ht="12.75">
      <c r="A67" t="s">
        <v>69</v>
      </c>
      <c r="B67" t="s">
        <v>180</v>
      </c>
      <c r="C67">
        <v>40</v>
      </c>
      <c r="D67" t="s">
        <v>45</v>
      </c>
      <c r="E67">
        <v>2</v>
      </c>
      <c r="F67" s="9">
        <f t="shared" si="0"/>
        <v>1200</v>
      </c>
      <c r="G67" s="5">
        <f t="shared" si="1"/>
        <v>2400</v>
      </c>
    </row>
    <row r="68" spans="1:7" ht="12.75">
      <c r="A68" t="s">
        <v>69</v>
      </c>
      <c r="B68" t="s">
        <v>181</v>
      </c>
      <c r="C68">
        <v>40</v>
      </c>
      <c r="D68" t="s">
        <v>45</v>
      </c>
      <c r="E68">
        <v>2</v>
      </c>
      <c r="F68" s="9">
        <f t="shared" si="0"/>
        <v>1200</v>
      </c>
      <c r="G68" s="5">
        <f t="shared" si="1"/>
        <v>2400</v>
      </c>
    </row>
    <row r="69" spans="1:7" ht="12.75">
      <c r="A69" t="s">
        <v>69</v>
      </c>
      <c r="B69" t="s">
        <v>182</v>
      </c>
      <c r="C69">
        <v>40</v>
      </c>
      <c r="D69" t="s">
        <v>45</v>
      </c>
      <c r="E69">
        <v>2</v>
      </c>
      <c r="F69" s="9">
        <f t="shared" si="0"/>
        <v>1200</v>
      </c>
      <c r="G69" s="5">
        <f t="shared" si="1"/>
        <v>2400</v>
      </c>
    </row>
    <row r="70" spans="1:7" ht="12.75">
      <c r="A70" t="s">
        <v>69</v>
      </c>
      <c r="B70" t="s">
        <v>183</v>
      </c>
      <c r="C70">
        <v>40</v>
      </c>
      <c r="D70" t="s">
        <v>45</v>
      </c>
      <c r="E70">
        <v>2</v>
      </c>
      <c r="F70" s="9">
        <f t="shared" si="0"/>
        <v>1200</v>
      </c>
      <c r="G70" s="5">
        <f t="shared" si="1"/>
        <v>2400</v>
      </c>
    </row>
    <row r="71" spans="1:7" ht="12.75">
      <c r="A71" t="s">
        <v>69</v>
      </c>
      <c r="B71" t="s">
        <v>184</v>
      </c>
      <c r="C71">
        <v>35</v>
      </c>
      <c r="D71" t="s">
        <v>45</v>
      </c>
      <c r="E71">
        <v>2</v>
      </c>
      <c r="F71" s="9">
        <f aca="true" t="shared" si="2" ref="F71:F111">E71*600</f>
        <v>1200</v>
      </c>
      <c r="G71" s="5">
        <f aca="true" t="shared" si="3" ref="G71:G111">E71*1200</f>
        <v>2400</v>
      </c>
    </row>
    <row r="72" spans="1:7" ht="12.75">
      <c r="A72" t="s">
        <v>69</v>
      </c>
      <c r="B72" t="s">
        <v>185</v>
      </c>
      <c r="C72">
        <v>35</v>
      </c>
      <c r="D72" t="s">
        <v>45</v>
      </c>
      <c r="E72">
        <v>2</v>
      </c>
      <c r="F72" s="9">
        <f t="shared" si="2"/>
        <v>1200</v>
      </c>
      <c r="G72" s="5">
        <f t="shared" si="3"/>
        <v>2400</v>
      </c>
    </row>
    <row r="73" spans="1:7" ht="12.75">
      <c r="A73" t="s">
        <v>69</v>
      </c>
      <c r="B73" t="s">
        <v>186</v>
      </c>
      <c r="C73">
        <v>40</v>
      </c>
      <c r="D73" t="s">
        <v>45</v>
      </c>
      <c r="E73">
        <v>2</v>
      </c>
      <c r="F73" s="9">
        <f t="shared" si="2"/>
        <v>1200</v>
      </c>
      <c r="G73" s="5">
        <f t="shared" si="3"/>
        <v>2400</v>
      </c>
    </row>
    <row r="74" spans="1:7" ht="12.75">
      <c r="A74" t="s">
        <v>69</v>
      </c>
      <c r="B74" t="s">
        <v>187</v>
      </c>
      <c r="C74">
        <v>30</v>
      </c>
      <c r="E74">
        <v>2</v>
      </c>
      <c r="F74" s="9">
        <f t="shared" si="2"/>
        <v>1200</v>
      </c>
      <c r="G74" s="5">
        <f t="shared" si="3"/>
        <v>2400</v>
      </c>
    </row>
    <row r="75" spans="1:7" ht="12.75">
      <c r="A75" t="s">
        <v>69</v>
      </c>
      <c r="B75" t="s">
        <v>188</v>
      </c>
      <c r="C75">
        <v>25</v>
      </c>
      <c r="E75">
        <v>2</v>
      </c>
      <c r="F75" s="9">
        <f t="shared" si="2"/>
        <v>1200</v>
      </c>
      <c r="G75" s="5">
        <f t="shared" si="3"/>
        <v>2400</v>
      </c>
    </row>
    <row r="76" spans="1:7" ht="12.75">
      <c r="A76" t="s">
        <v>74</v>
      </c>
      <c r="B76" t="s">
        <v>189</v>
      </c>
      <c r="C76">
        <v>32</v>
      </c>
      <c r="E76">
        <v>2</v>
      </c>
      <c r="F76" s="9">
        <f t="shared" si="2"/>
        <v>1200</v>
      </c>
      <c r="G76" s="5">
        <f t="shared" si="3"/>
        <v>2400</v>
      </c>
    </row>
    <row r="77" spans="1:7" ht="12.75">
      <c r="A77" t="s">
        <v>69</v>
      </c>
      <c r="B77" t="s">
        <v>190</v>
      </c>
      <c r="C77">
        <v>30</v>
      </c>
      <c r="E77">
        <v>2</v>
      </c>
      <c r="F77" s="9">
        <f t="shared" si="2"/>
        <v>1200</v>
      </c>
      <c r="G77" s="5">
        <f t="shared" si="3"/>
        <v>2400</v>
      </c>
    </row>
    <row r="78" spans="1:7" ht="12.75">
      <c r="A78" t="s">
        <v>69</v>
      </c>
      <c r="B78" t="s">
        <v>191</v>
      </c>
      <c r="C78">
        <v>35</v>
      </c>
      <c r="D78" t="s">
        <v>45</v>
      </c>
      <c r="E78">
        <v>2</v>
      </c>
      <c r="F78" s="9">
        <f t="shared" si="2"/>
        <v>1200</v>
      </c>
      <c r="G78" s="5">
        <f t="shared" si="3"/>
        <v>2400</v>
      </c>
    </row>
    <row r="79" spans="1:7" ht="12.75">
      <c r="A79" t="s">
        <v>69</v>
      </c>
      <c r="B79" t="s">
        <v>28</v>
      </c>
      <c r="C79">
        <v>22</v>
      </c>
      <c r="E79">
        <v>2</v>
      </c>
      <c r="F79" s="9">
        <f t="shared" si="2"/>
        <v>1200</v>
      </c>
      <c r="G79" s="5">
        <f t="shared" si="3"/>
        <v>2400</v>
      </c>
    </row>
    <row r="80" spans="1:7" ht="12.75">
      <c r="A80" t="s">
        <v>69</v>
      </c>
      <c r="B80" t="s">
        <v>192</v>
      </c>
      <c r="C80">
        <v>40</v>
      </c>
      <c r="E80">
        <v>2</v>
      </c>
      <c r="F80" s="9">
        <f t="shared" si="2"/>
        <v>1200</v>
      </c>
      <c r="G80" s="5">
        <f t="shared" si="3"/>
        <v>2400</v>
      </c>
    </row>
    <row r="81" spans="1:7" ht="12.75">
      <c r="A81" t="s">
        <v>69</v>
      </c>
      <c r="B81" t="s">
        <v>193</v>
      </c>
      <c r="C81">
        <v>40</v>
      </c>
      <c r="E81">
        <v>2</v>
      </c>
      <c r="F81" s="9">
        <f t="shared" si="2"/>
        <v>1200</v>
      </c>
      <c r="G81" s="5">
        <f t="shared" si="3"/>
        <v>2400</v>
      </c>
    </row>
    <row r="82" spans="1:7" ht="12.75">
      <c r="A82" t="s">
        <v>69</v>
      </c>
      <c r="B82" t="s">
        <v>194</v>
      </c>
      <c r="C82">
        <v>35</v>
      </c>
      <c r="E82">
        <v>2</v>
      </c>
      <c r="F82" s="9">
        <f t="shared" si="2"/>
        <v>1200</v>
      </c>
      <c r="G82" s="5">
        <f t="shared" si="3"/>
        <v>2400</v>
      </c>
    </row>
    <row r="83" spans="1:7" ht="12.75">
      <c r="A83" t="s">
        <v>69</v>
      </c>
      <c r="B83" t="s">
        <v>195</v>
      </c>
      <c r="C83">
        <v>35</v>
      </c>
      <c r="E83">
        <v>2</v>
      </c>
      <c r="F83" s="9">
        <f t="shared" si="2"/>
        <v>1200</v>
      </c>
      <c r="G83" s="5">
        <f t="shared" si="3"/>
        <v>2400</v>
      </c>
    </row>
    <row r="84" spans="1:7" ht="12.75">
      <c r="A84" t="s">
        <v>69</v>
      </c>
      <c r="B84" t="s">
        <v>196</v>
      </c>
      <c r="C84">
        <v>35</v>
      </c>
      <c r="E84">
        <v>2</v>
      </c>
      <c r="F84" s="9">
        <f t="shared" si="2"/>
        <v>1200</v>
      </c>
      <c r="G84" s="5">
        <f t="shared" si="3"/>
        <v>2400</v>
      </c>
    </row>
    <row r="85" spans="1:7" ht="12.75">
      <c r="A85" t="s">
        <v>69</v>
      </c>
      <c r="B85" t="s">
        <v>197</v>
      </c>
      <c r="C85">
        <v>36</v>
      </c>
      <c r="D85" t="s">
        <v>45</v>
      </c>
      <c r="E85">
        <v>2</v>
      </c>
      <c r="F85" s="9">
        <f t="shared" si="2"/>
        <v>1200</v>
      </c>
      <c r="G85" s="5">
        <f t="shared" si="3"/>
        <v>2400</v>
      </c>
    </row>
    <row r="86" spans="1:7" ht="12.75">
      <c r="A86" t="s">
        <v>69</v>
      </c>
      <c r="B86" t="s">
        <v>198</v>
      </c>
      <c r="C86">
        <v>30</v>
      </c>
      <c r="E86">
        <v>2</v>
      </c>
      <c r="F86" s="9">
        <f t="shared" si="2"/>
        <v>1200</v>
      </c>
      <c r="G86" s="5">
        <f t="shared" si="3"/>
        <v>2400</v>
      </c>
    </row>
    <row r="87" spans="1:7" ht="12.75">
      <c r="A87" t="s">
        <v>69</v>
      </c>
      <c r="B87" t="s">
        <v>199</v>
      </c>
      <c r="C87">
        <v>30</v>
      </c>
      <c r="E87">
        <v>2</v>
      </c>
      <c r="F87" s="9">
        <f t="shared" si="2"/>
        <v>1200</v>
      </c>
      <c r="G87" s="5">
        <f t="shared" si="3"/>
        <v>2400</v>
      </c>
    </row>
    <row r="88" spans="1:7" ht="12.75">
      <c r="A88" t="s">
        <v>69</v>
      </c>
      <c r="B88" t="s">
        <v>200</v>
      </c>
      <c r="C88">
        <v>36</v>
      </c>
      <c r="D88" t="s">
        <v>45</v>
      </c>
      <c r="E88">
        <v>2</v>
      </c>
      <c r="F88" s="9">
        <f t="shared" si="2"/>
        <v>1200</v>
      </c>
      <c r="G88" s="5">
        <f t="shared" si="3"/>
        <v>2400</v>
      </c>
    </row>
    <row r="89" spans="1:7" ht="12.75">
      <c r="A89" t="s">
        <v>69</v>
      </c>
      <c r="B89" t="s">
        <v>217</v>
      </c>
      <c r="C89">
        <v>30</v>
      </c>
      <c r="E89">
        <v>2</v>
      </c>
      <c r="F89" s="9">
        <f t="shared" si="2"/>
        <v>1200</v>
      </c>
      <c r="G89" s="5">
        <f t="shared" si="3"/>
        <v>2400</v>
      </c>
    </row>
    <row r="90" spans="1:7" ht="12.75">
      <c r="A90" t="s">
        <v>69</v>
      </c>
      <c r="B90" t="s">
        <v>218</v>
      </c>
      <c r="C90">
        <v>30</v>
      </c>
      <c r="E90">
        <v>2</v>
      </c>
      <c r="F90" s="9">
        <f t="shared" si="2"/>
        <v>1200</v>
      </c>
      <c r="G90" s="5">
        <f t="shared" si="3"/>
        <v>2400</v>
      </c>
    </row>
    <row r="91" spans="1:7" ht="12.75">
      <c r="A91" t="s">
        <v>269</v>
      </c>
      <c r="B91" t="s">
        <v>219</v>
      </c>
      <c r="C91">
        <v>40</v>
      </c>
      <c r="D91" t="s">
        <v>44</v>
      </c>
      <c r="E91">
        <v>2</v>
      </c>
      <c r="F91" s="9">
        <f t="shared" si="2"/>
        <v>1200</v>
      </c>
      <c r="G91" s="5">
        <f t="shared" si="3"/>
        <v>2400</v>
      </c>
    </row>
    <row r="92" spans="1:7" ht="12.75">
      <c r="A92" t="s">
        <v>69</v>
      </c>
      <c r="B92" t="s">
        <v>220</v>
      </c>
      <c r="C92">
        <v>30</v>
      </c>
      <c r="D92" t="s">
        <v>45</v>
      </c>
      <c r="E92">
        <v>2</v>
      </c>
      <c r="F92" s="9">
        <f t="shared" si="2"/>
        <v>1200</v>
      </c>
      <c r="G92" s="5">
        <f t="shared" si="3"/>
        <v>2400</v>
      </c>
    </row>
    <row r="93" spans="1:7" ht="12.75">
      <c r="A93" t="s">
        <v>269</v>
      </c>
      <c r="B93" t="s">
        <v>221</v>
      </c>
      <c r="C93">
        <v>35</v>
      </c>
      <c r="D93" t="s">
        <v>45</v>
      </c>
      <c r="E93">
        <v>2</v>
      </c>
      <c r="F93" s="9">
        <f t="shared" si="2"/>
        <v>1200</v>
      </c>
      <c r="G93" s="5">
        <f t="shared" si="3"/>
        <v>2400</v>
      </c>
    </row>
    <row r="94" spans="1:7" ht="12.75">
      <c r="A94" t="s">
        <v>69</v>
      </c>
      <c r="B94" t="s">
        <v>222</v>
      </c>
      <c r="C94">
        <v>30</v>
      </c>
      <c r="E94">
        <v>2</v>
      </c>
      <c r="F94" s="9">
        <f t="shared" si="2"/>
        <v>1200</v>
      </c>
      <c r="G94" s="5">
        <f t="shared" si="3"/>
        <v>2400</v>
      </c>
    </row>
    <row r="95" spans="1:7" ht="12.75">
      <c r="A95" t="s">
        <v>69</v>
      </c>
      <c r="B95" t="s">
        <v>46</v>
      </c>
      <c r="C95">
        <v>30</v>
      </c>
      <c r="E95">
        <v>2</v>
      </c>
      <c r="F95" s="9">
        <f t="shared" si="2"/>
        <v>1200</v>
      </c>
      <c r="G95" s="5">
        <f t="shared" si="3"/>
        <v>2400</v>
      </c>
    </row>
    <row r="96" spans="1:7" ht="12.75">
      <c r="A96" t="s">
        <v>69</v>
      </c>
      <c r="B96" t="s">
        <v>223</v>
      </c>
      <c r="C96">
        <v>40</v>
      </c>
      <c r="E96">
        <v>2</v>
      </c>
      <c r="F96" s="9">
        <f t="shared" si="2"/>
        <v>1200</v>
      </c>
      <c r="G96" s="5">
        <f t="shared" si="3"/>
        <v>2400</v>
      </c>
    </row>
    <row r="97" spans="1:7" ht="12.75">
      <c r="A97" t="s">
        <v>69</v>
      </c>
      <c r="B97" t="s">
        <v>224</v>
      </c>
      <c r="C97">
        <v>40</v>
      </c>
      <c r="E97">
        <v>2</v>
      </c>
      <c r="F97" s="9">
        <f t="shared" si="2"/>
        <v>1200</v>
      </c>
      <c r="G97" s="5">
        <f t="shared" si="3"/>
        <v>2400</v>
      </c>
    </row>
    <row r="98" spans="1:7" ht="12.75">
      <c r="A98" t="s">
        <v>69</v>
      </c>
      <c r="B98" t="s">
        <v>225</v>
      </c>
      <c r="C98">
        <v>32</v>
      </c>
      <c r="E98">
        <v>2</v>
      </c>
      <c r="F98" s="9">
        <f t="shared" si="2"/>
        <v>1200</v>
      </c>
      <c r="G98" s="5">
        <f t="shared" si="3"/>
        <v>2400</v>
      </c>
    </row>
    <row r="99" spans="1:7" ht="12.75">
      <c r="A99" t="s">
        <v>69</v>
      </c>
      <c r="B99" t="s">
        <v>226</v>
      </c>
      <c r="C99">
        <v>28</v>
      </c>
      <c r="E99">
        <v>2</v>
      </c>
      <c r="F99" s="9">
        <f t="shared" si="2"/>
        <v>1200</v>
      </c>
      <c r="G99" s="5">
        <f t="shared" si="3"/>
        <v>2400</v>
      </c>
    </row>
    <row r="100" spans="1:7" ht="12.75">
      <c r="A100" t="s">
        <v>69</v>
      </c>
      <c r="B100" t="s">
        <v>227</v>
      </c>
      <c r="C100">
        <v>26</v>
      </c>
      <c r="E100">
        <v>2</v>
      </c>
      <c r="F100" s="9">
        <f t="shared" si="2"/>
        <v>1200</v>
      </c>
      <c r="G100" s="5">
        <f t="shared" si="3"/>
        <v>2400</v>
      </c>
    </row>
    <row r="101" spans="1:7" ht="12.75">
      <c r="A101" t="s">
        <v>69</v>
      </c>
      <c r="B101" t="s">
        <v>228</v>
      </c>
      <c r="C101">
        <v>26</v>
      </c>
      <c r="E101">
        <v>2</v>
      </c>
      <c r="F101" s="9">
        <f t="shared" si="2"/>
        <v>1200</v>
      </c>
      <c r="G101" s="5">
        <f t="shared" si="3"/>
        <v>2400</v>
      </c>
    </row>
    <row r="102" spans="1:7" ht="12.75">
      <c r="A102" t="s">
        <v>69</v>
      </c>
      <c r="B102" t="s">
        <v>229</v>
      </c>
      <c r="C102">
        <v>28</v>
      </c>
      <c r="E102">
        <v>2</v>
      </c>
      <c r="F102" s="9">
        <f t="shared" si="2"/>
        <v>1200</v>
      </c>
      <c r="G102" s="5">
        <f t="shared" si="3"/>
        <v>2400</v>
      </c>
    </row>
    <row r="103" spans="1:7" ht="12.75">
      <c r="A103" t="s">
        <v>69</v>
      </c>
      <c r="B103" t="s">
        <v>230</v>
      </c>
      <c r="C103">
        <v>28</v>
      </c>
      <c r="E103">
        <v>2</v>
      </c>
      <c r="F103" s="9">
        <f t="shared" si="2"/>
        <v>1200</v>
      </c>
      <c r="G103" s="5">
        <f t="shared" si="3"/>
        <v>2400</v>
      </c>
    </row>
    <row r="104" spans="1:7" ht="12.75">
      <c r="A104" t="s">
        <v>69</v>
      </c>
      <c r="B104" t="s">
        <v>231</v>
      </c>
      <c r="C104">
        <v>28</v>
      </c>
      <c r="E104">
        <v>2</v>
      </c>
      <c r="F104" s="9">
        <f t="shared" si="2"/>
        <v>1200</v>
      </c>
      <c r="G104" s="5">
        <f t="shared" si="3"/>
        <v>2400</v>
      </c>
    </row>
    <row r="105" spans="1:7" ht="12.75">
      <c r="A105" t="s">
        <v>69</v>
      </c>
      <c r="B105" t="s">
        <v>232</v>
      </c>
      <c r="C105">
        <v>28</v>
      </c>
      <c r="E105">
        <v>2</v>
      </c>
      <c r="F105" s="9">
        <f t="shared" si="2"/>
        <v>1200</v>
      </c>
      <c r="G105" s="5">
        <f t="shared" si="3"/>
        <v>2400</v>
      </c>
    </row>
    <row r="106" spans="1:7" ht="12.75">
      <c r="A106" t="s">
        <v>69</v>
      </c>
      <c r="B106" t="s">
        <v>233</v>
      </c>
      <c r="C106">
        <v>32</v>
      </c>
      <c r="E106">
        <v>2</v>
      </c>
      <c r="F106" s="9">
        <f t="shared" si="2"/>
        <v>1200</v>
      </c>
      <c r="G106" s="5">
        <f t="shared" si="3"/>
        <v>2400</v>
      </c>
    </row>
    <row r="107" spans="1:7" ht="12.75">
      <c r="A107" t="s">
        <v>69</v>
      </c>
      <c r="B107" t="s">
        <v>234</v>
      </c>
      <c r="C107">
        <v>32</v>
      </c>
      <c r="E107">
        <v>2</v>
      </c>
      <c r="F107" s="9">
        <f t="shared" si="2"/>
        <v>1200</v>
      </c>
      <c r="G107" s="5">
        <f t="shared" si="3"/>
        <v>2400</v>
      </c>
    </row>
    <row r="108" spans="1:7" ht="12.75">
      <c r="A108" t="s">
        <v>69</v>
      </c>
      <c r="B108" t="s">
        <v>235</v>
      </c>
      <c r="C108">
        <v>40</v>
      </c>
      <c r="D108" t="s">
        <v>45</v>
      </c>
      <c r="E108">
        <v>2</v>
      </c>
      <c r="F108" s="9">
        <f t="shared" si="2"/>
        <v>1200</v>
      </c>
      <c r="G108" s="5">
        <f t="shared" si="3"/>
        <v>2400</v>
      </c>
    </row>
    <row r="109" spans="1:7" ht="12.75">
      <c r="A109" t="s">
        <v>69</v>
      </c>
      <c r="B109" t="s">
        <v>236</v>
      </c>
      <c r="C109">
        <v>30</v>
      </c>
      <c r="D109" t="s">
        <v>45</v>
      </c>
      <c r="E109">
        <v>2</v>
      </c>
      <c r="F109" s="9">
        <f t="shared" si="2"/>
        <v>1200</v>
      </c>
      <c r="G109" s="5">
        <f t="shared" si="3"/>
        <v>2400</v>
      </c>
    </row>
    <row r="110" spans="1:7" ht="12.75">
      <c r="A110" t="s">
        <v>69</v>
      </c>
      <c r="B110" t="s">
        <v>237</v>
      </c>
      <c r="C110">
        <v>30</v>
      </c>
      <c r="D110" t="s">
        <v>45</v>
      </c>
      <c r="E110">
        <v>2</v>
      </c>
      <c r="F110" s="9">
        <f t="shared" si="2"/>
        <v>1200</v>
      </c>
      <c r="G110" s="5">
        <f t="shared" si="3"/>
        <v>2400</v>
      </c>
    </row>
    <row r="111" spans="1:7" ht="12.75">
      <c r="A111" t="s">
        <v>69</v>
      </c>
      <c r="B111" t="s">
        <v>238</v>
      </c>
      <c r="C111">
        <v>30</v>
      </c>
      <c r="D111" t="s">
        <v>45</v>
      </c>
      <c r="E111">
        <v>2</v>
      </c>
      <c r="F111" s="9">
        <f t="shared" si="2"/>
        <v>1200</v>
      </c>
      <c r="G111" s="5">
        <f t="shared" si="3"/>
        <v>2400</v>
      </c>
    </row>
    <row r="112" ht="12.75">
      <c r="F112" s="9"/>
    </row>
    <row r="113" ht="12.75">
      <c r="F113" s="9"/>
    </row>
    <row r="114" spans="3:8" ht="12.75">
      <c r="C114" s="2" t="s">
        <v>239</v>
      </c>
      <c r="E114">
        <f>SUM(E3:E113)</f>
        <v>218</v>
      </c>
      <c r="F114" s="9">
        <f>SUM(F3:F113)</f>
        <v>130800</v>
      </c>
      <c r="G114" s="5">
        <f>SUM(G3:G113)</f>
        <v>261600</v>
      </c>
      <c r="H114" s="16">
        <f>G114*0.7</f>
        <v>183120</v>
      </c>
    </row>
  </sheetData>
  <mergeCells count="5">
    <mergeCell ref="F1:G1"/>
    <mergeCell ref="B1:B2"/>
    <mergeCell ref="C1:C2"/>
    <mergeCell ref="D1:D2"/>
    <mergeCell ref="E1:E2"/>
  </mergeCells>
  <printOptions gridLines="1" headings="1"/>
  <pageMargins left="0.75" right="0.75" top="0.74" bottom="0.66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0" sqref="A10"/>
    </sheetView>
  </sheetViews>
  <sheetFormatPr defaultColWidth="9.140625" defaultRowHeight="12.75"/>
  <cols>
    <col min="1" max="1" width="11.57421875" style="0" customWidth="1"/>
    <col min="2" max="2" width="8.7109375" style="0" customWidth="1"/>
    <col min="3" max="3" width="13.28125" style="0" customWidth="1"/>
    <col min="4" max="4" width="18.421875" style="0" customWidth="1"/>
    <col min="5" max="5" width="19.28125" style="0" customWidth="1"/>
    <col min="6" max="6" width="14.421875" style="0" customWidth="1"/>
    <col min="7" max="7" width="12.00390625" style="0" customWidth="1"/>
    <col min="8" max="16384" width="8.7109375" style="0" customWidth="1"/>
  </cols>
  <sheetData>
    <row r="1" spans="2:7" ht="12.75">
      <c r="B1" s="43" t="s">
        <v>7</v>
      </c>
      <c r="C1" s="43" t="s">
        <v>8</v>
      </c>
      <c r="D1" s="43" t="s">
        <v>48</v>
      </c>
      <c r="E1" s="41" t="s">
        <v>263</v>
      </c>
      <c r="F1" s="41" t="s">
        <v>264</v>
      </c>
      <c r="G1" s="42"/>
    </row>
    <row r="2" spans="2:8" ht="13.5" thickBot="1">
      <c r="B2" s="44"/>
      <c r="C2" s="44"/>
      <c r="D2" s="44"/>
      <c r="E2" s="44"/>
      <c r="F2" s="12" t="s">
        <v>265</v>
      </c>
      <c r="G2" s="4" t="s">
        <v>266</v>
      </c>
      <c r="H2" s="15" t="s">
        <v>75</v>
      </c>
    </row>
    <row r="3" spans="1:7" ht="12.75">
      <c r="A3" t="s">
        <v>69</v>
      </c>
      <c r="B3" t="s">
        <v>240</v>
      </c>
      <c r="C3">
        <v>75</v>
      </c>
      <c r="D3" t="s">
        <v>44</v>
      </c>
      <c r="E3">
        <v>4</v>
      </c>
      <c r="F3" s="13">
        <f>E3*600</f>
        <v>2400</v>
      </c>
      <c r="G3">
        <f>E3*1200</f>
        <v>4800</v>
      </c>
    </row>
    <row r="4" spans="1:7" ht="12.75">
      <c r="A4" t="s">
        <v>69</v>
      </c>
      <c r="B4" t="s">
        <v>241</v>
      </c>
      <c r="C4">
        <v>75</v>
      </c>
      <c r="D4" t="s">
        <v>44</v>
      </c>
      <c r="E4">
        <v>4</v>
      </c>
      <c r="F4" s="13">
        <f aca="true" t="shared" si="0" ref="F4:F10">E4*600</f>
        <v>2400</v>
      </c>
      <c r="G4">
        <f aca="true" t="shared" si="1" ref="G4:G10">E4*1200</f>
        <v>4800</v>
      </c>
    </row>
    <row r="5" spans="1:7" ht="12.75">
      <c r="A5" t="s">
        <v>69</v>
      </c>
      <c r="B5" t="s">
        <v>242</v>
      </c>
      <c r="C5">
        <v>80</v>
      </c>
      <c r="D5" t="s">
        <v>47</v>
      </c>
      <c r="E5">
        <v>3</v>
      </c>
      <c r="F5" s="13">
        <f t="shared" si="0"/>
        <v>1800</v>
      </c>
      <c r="G5">
        <f t="shared" si="1"/>
        <v>3600</v>
      </c>
    </row>
    <row r="6" spans="1:7" ht="12.75">
      <c r="A6" t="s">
        <v>69</v>
      </c>
      <c r="B6" t="s">
        <v>246</v>
      </c>
      <c r="C6">
        <v>80</v>
      </c>
      <c r="D6" t="s">
        <v>47</v>
      </c>
      <c r="E6">
        <v>3</v>
      </c>
      <c r="F6" s="13">
        <f t="shared" si="0"/>
        <v>1800</v>
      </c>
      <c r="G6">
        <f t="shared" si="1"/>
        <v>3600</v>
      </c>
    </row>
    <row r="7" spans="1:7" ht="12.75">
      <c r="A7" t="s">
        <v>69</v>
      </c>
      <c r="B7" t="s">
        <v>243</v>
      </c>
      <c r="C7">
        <v>80</v>
      </c>
      <c r="D7" t="s">
        <v>47</v>
      </c>
      <c r="E7">
        <v>3</v>
      </c>
      <c r="F7" s="13">
        <f t="shared" si="0"/>
        <v>1800</v>
      </c>
      <c r="G7">
        <f t="shared" si="1"/>
        <v>3600</v>
      </c>
    </row>
    <row r="8" spans="1:7" ht="12.75">
      <c r="A8" t="s">
        <v>69</v>
      </c>
      <c r="B8" t="s">
        <v>244</v>
      </c>
      <c r="C8">
        <v>80</v>
      </c>
      <c r="D8" t="s">
        <v>47</v>
      </c>
      <c r="E8">
        <v>3</v>
      </c>
      <c r="F8" s="13">
        <f t="shared" si="0"/>
        <v>1800</v>
      </c>
      <c r="G8">
        <f t="shared" si="1"/>
        <v>3600</v>
      </c>
    </row>
    <row r="9" spans="1:7" ht="12.75">
      <c r="A9" t="s">
        <v>69</v>
      </c>
      <c r="B9" t="s">
        <v>245</v>
      </c>
      <c r="C9">
        <v>80</v>
      </c>
      <c r="D9" t="s">
        <v>47</v>
      </c>
      <c r="E9">
        <v>3</v>
      </c>
      <c r="F9" s="13">
        <f t="shared" si="0"/>
        <v>1800</v>
      </c>
      <c r="G9">
        <f t="shared" si="1"/>
        <v>3600</v>
      </c>
    </row>
    <row r="10" spans="1:7" ht="12.75">
      <c r="A10" t="s">
        <v>69</v>
      </c>
      <c r="B10" t="s">
        <v>81</v>
      </c>
      <c r="C10">
        <v>80</v>
      </c>
      <c r="D10" t="s">
        <v>250</v>
      </c>
      <c r="E10">
        <v>3</v>
      </c>
      <c r="F10" s="13">
        <f t="shared" si="0"/>
        <v>1800</v>
      </c>
      <c r="G10">
        <f t="shared" si="1"/>
        <v>3600</v>
      </c>
    </row>
    <row r="11" ht="12.75">
      <c r="F11" s="13"/>
    </row>
    <row r="12" spans="3:8" ht="12.75">
      <c r="C12" s="2" t="s">
        <v>261</v>
      </c>
      <c r="E12">
        <f>SUM(E3:E11)</f>
        <v>26</v>
      </c>
      <c r="F12" s="14">
        <f>SUM(F3:F11)</f>
        <v>15600</v>
      </c>
      <c r="G12" s="5">
        <f>SUM(G3:G11)</f>
        <v>31200</v>
      </c>
      <c r="H12" s="16">
        <f>G12*0.7</f>
        <v>21840</v>
      </c>
    </row>
  </sheetData>
  <mergeCells count="5">
    <mergeCell ref="F1:G1"/>
    <mergeCell ref="B1:B2"/>
    <mergeCell ref="C1:C2"/>
    <mergeCell ref="D1:D2"/>
    <mergeCell ref="E1:E2"/>
  </mergeCells>
  <printOptions gridLines="1" headings="1"/>
  <pageMargins left="0.75" right="0.75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">
      <selection activeCell="F40" sqref="F40"/>
    </sheetView>
  </sheetViews>
  <sheetFormatPr defaultColWidth="9.140625" defaultRowHeight="12.75"/>
  <cols>
    <col min="1" max="1" width="11.57421875" style="0" customWidth="1"/>
    <col min="2" max="2" width="11.7109375" style="0" customWidth="1"/>
    <col min="3" max="3" width="13.421875" style="1" customWidth="1"/>
    <col min="4" max="4" width="40.28125" style="0" customWidth="1"/>
    <col min="5" max="5" width="17.28125" style="6" customWidth="1"/>
    <col min="6" max="6" width="15.7109375" style="0" customWidth="1"/>
    <col min="7" max="7" width="16.00390625" style="0" customWidth="1"/>
    <col min="8" max="16384" width="8.7109375" style="0" customWidth="1"/>
  </cols>
  <sheetData>
    <row r="1" spans="2:7" ht="12.75">
      <c r="B1" s="43" t="s">
        <v>7</v>
      </c>
      <c r="C1" s="43" t="s">
        <v>8</v>
      </c>
      <c r="D1" s="43" t="s">
        <v>48</v>
      </c>
      <c r="E1" s="47" t="s">
        <v>263</v>
      </c>
      <c r="F1" s="41" t="s">
        <v>264</v>
      </c>
      <c r="G1" s="42"/>
    </row>
    <row r="2" spans="2:8" ht="13.5" thickBot="1">
      <c r="B2" s="44"/>
      <c r="C2" s="44"/>
      <c r="D2" s="44"/>
      <c r="E2" s="48"/>
      <c r="F2" s="3" t="s">
        <v>265</v>
      </c>
      <c r="G2" s="4" t="s">
        <v>266</v>
      </c>
      <c r="H2" s="15" t="s">
        <v>75</v>
      </c>
    </row>
    <row r="3" spans="1:7" ht="12.75">
      <c r="A3" t="s">
        <v>69</v>
      </c>
      <c r="B3" t="s">
        <v>49</v>
      </c>
      <c r="C3" s="1">
        <v>60</v>
      </c>
      <c r="D3" t="s">
        <v>64</v>
      </c>
      <c r="E3" s="6">
        <v>4</v>
      </c>
      <c r="F3" s="5">
        <f>E3*600</f>
        <v>2400</v>
      </c>
      <c r="G3" s="5">
        <f>E3*1200</f>
        <v>4800</v>
      </c>
    </row>
    <row r="4" spans="1:7" ht="12.75">
      <c r="A4" t="s">
        <v>69</v>
      </c>
      <c r="B4" t="s">
        <v>31</v>
      </c>
      <c r="C4" s="1">
        <v>24</v>
      </c>
      <c r="D4" t="s">
        <v>64</v>
      </c>
      <c r="E4" s="6">
        <v>2</v>
      </c>
      <c r="F4" s="5">
        <f aca="true" t="shared" si="0" ref="F4:F40">E4*600</f>
        <v>1200</v>
      </c>
      <c r="G4" s="5">
        <f aca="true" t="shared" si="1" ref="G4:G40">E4*1200</f>
        <v>2400</v>
      </c>
    </row>
    <row r="5" spans="1:7" ht="12.75">
      <c r="A5" t="s">
        <v>69</v>
      </c>
      <c r="B5" t="s">
        <v>50</v>
      </c>
      <c r="C5" s="1">
        <v>125</v>
      </c>
      <c r="D5" t="s">
        <v>64</v>
      </c>
      <c r="E5" s="6">
        <v>5</v>
      </c>
      <c r="F5" s="5">
        <f t="shared" si="0"/>
        <v>3000</v>
      </c>
      <c r="G5" s="5">
        <f t="shared" si="1"/>
        <v>6000</v>
      </c>
    </row>
    <row r="6" spans="1:7" ht="12.75">
      <c r="A6" t="s">
        <v>69</v>
      </c>
      <c r="B6" t="s">
        <v>51</v>
      </c>
      <c r="C6" s="1">
        <v>324</v>
      </c>
      <c r="D6" t="s">
        <v>64</v>
      </c>
      <c r="E6" s="6">
        <v>6</v>
      </c>
      <c r="F6" s="5">
        <f t="shared" si="0"/>
        <v>3600</v>
      </c>
      <c r="G6" s="5">
        <f t="shared" si="1"/>
        <v>7200</v>
      </c>
    </row>
    <row r="7" spans="1:7" ht="12.75">
      <c r="A7" t="s">
        <v>69</v>
      </c>
      <c r="B7" t="s">
        <v>52</v>
      </c>
      <c r="C7" s="1">
        <v>106</v>
      </c>
      <c r="D7" t="s">
        <v>64</v>
      </c>
      <c r="E7" s="6">
        <v>4</v>
      </c>
      <c r="F7" s="5">
        <f t="shared" si="0"/>
        <v>2400</v>
      </c>
      <c r="G7" s="5">
        <f t="shared" si="1"/>
        <v>4800</v>
      </c>
    </row>
    <row r="8" spans="1:7" ht="12.75">
      <c r="A8" t="s">
        <v>69</v>
      </c>
      <c r="B8" t="s">
        <v>53</v>
      </c>
      <c r="C8" s="1">
        <v>106</v>
      </c>
      <c r="D8" t="s">
        <v>64</v>
      </c>
      <c r="E8" s="6">
        <v>4</v>
      </c>
      <c r="F8" s="5">
        <f t="shared" si="0"/>
        <v>2400</v>
      </c>
      <c r="G8" s="5">
        <f t="shared" si="1"/>
        <v>4800</v>
      </c>
    </row>
    <row r="9" spans="1:7" ht="12.75">
      <c r="A9" t="s">
        <v>69</v>
      </c>
      <c r="B9" t="s">
        <v>54</v>
      </c>
      <c r="C9" s="1">
        <v>57</v>
      </c>
      <c r="D9" t="s">
        <v>64</v>
      </c>
      <c r="E9" s="6">
        <v>3</v>
      </c>
      <c r="F9" s="5">
        <f t="shared" si="0"/>
        <v>1800</v>
      </c>
      <c r="G9" s="5">
        <f t="shared" si="1"/>
        <v>3600</v>
      </c>
    </row>
    <row r="10" spans="1:7" ht="12.75" customHeight="1">
      <c r="A10" t="s">
        <v>69</v>
      </c>
      <c r="B10" t="s">
        <v>55</v>
      </c>
      <c r="C10" s="1">
        <v>69</v>
      </c>
      <c r="D10" t="s">
        <v>64</v>
      </c>
      <c r="E10" s="6">
        <v>3</v>
      </c>
      <c r="F10" s="5">
        <f t="shared" si="0"/>
        <v>1800</v>
      </c>
      <c r="G10" s="5">
        <f t="shared" si="1"/>
        <v>3600</v>
      </c>
    </row>
    <row r="11" spans="1:7" ht="12.75">
      <c r="A11" t="s">
        <v>69</v>
      </c>
      <c r="B11" t="s">
        <v>56</v>
      </c>
      <c r="C11" s="1">
        <v>68</v>
      </c>
      <c r="D11" t="s">
        <v>64</v>
      </c>
      <c r="E11" s="6">
        <v>3</v>
      </c>
      <c r="F11" s="5">
        <f t="shared" si="0"/>
        <v>1800</v>
      </c>
      <c r="G11" s="5">
        <f t="shared" si="1"/>
        <v>3600</v>
      </c>
    </row>
    <row r="12" spans="1:7" ht="12.75">
      <c r="A12" t="s">
        <v>69</v>
      </c>
      <c r="B12" t="s">
        <v>243</v>
      </c>
      <c r="C12" s="1">
        <v>80</v>
      </c>
      <c r="D12" t="s">
        <v>64</v>
      </c>
      <c r="E12" s="6">
        <v>4</v>
      </c>
      <c r="F12" s="5">
        <f t="shared" si="0"/>
        <v>2400</v>
      </c>
      <c r="G12" s="5">
        <f t="shared" si="1"/>
        <v>4800</v>
      </c>
    </row>
    <row r="13" spans="1:7" ht="12.75">
      <c r="A13" t="s">
        <v>69</v>
      </c>
      <c r="B13" t="s">
        <v>57</v>
      </c>
      <c r="C13" s="1">
        <v>123</v>
      </c>
      <c r="D13" t="s">
        <v>64</v>
      </c>
      <c r="E13" s="6">
        <v>5</v>
      </c>
      <c r="F13" s="5">
        <f t="shared" si="0"/>
        <v>3000</v>
      </c>
      <c r="G13" s="5">
        <f t="shared" si="1"/>
        <v>6000</v>
      </c>
    </row>
    <row r="14" spans="1:7" ht="12.75">
      <c r="A14" t="s">
        <v>69</v>
      </c>
      <c r="B14" t="s">
        <v>58</v>
      </c>
      <c r="C14" s="1">
        <v>93</v>
      </c>
      <c r="D14" t="s">
        <v>64</v>
      </c>
      <c r="E14" s="6">
        <v>4</v>
      </c>
      <c r="F14" s="5">
        <f t="shared" si="0"/>
        <v>2400</v>
      </c>
      <c r="G14" s="5">
        <f t="shared" si="1"/>
        <v>4800</v>
      </c>
    </row>
    <row r="15" spans="1:7" ht="12.75">
      <c r="A15" t="s">
        <v>69</v>
      </c>
      <c r="B15" t="s">
        <v>59</v>
      </c>
      <c r="C15" s="1">
        <v>60</v>
      </c>
      <c r="D15" t="s">
        <v>64</v>
      </c>
      <c r="E15" s="6">
        <v>3</v>
      </c>
      <c r="F15" s="5">
        <f t="shared" si="0"/>
        <v>1800</v>
      </c>
      <c r="G15" s="5">
        <f t="shared" si="1"/>
        <v>3600</v>
      </c>
    </row>
    <row r="16" spans="1:7" ht="12.75">
      <c r="A16" t="s">
        <v>69</v>
      </c>
      <c r="B16" t="s">
        <v>60</v>
      </c>
      <c r="C16" s="1">
        <v>100</v>
      </c>
      <c r="D16" t="s">
        <v>64</v>
      </c>
      <c r="E16" s="6">
        <v>4</v>
      </c>
      <c r="F16" s="5">
        <f t="shared" si="0"/>
        <v>2400</v>
      </c>
      <c r="G16" s="5">
        <f t="shared" si="1"/>
        <v>4800</v>
      </c>
    </row>
    <row r="17" spans="1:7" ht="12.75">
      <c r="A17" t="s">
        <v>69</v>
      </c>
      <c r="B17" t="s">
        <v>61</v>
      </c>
      <c r="C17" s="1">
        <v>50</v>
      </c>
      <c r="D17" t="s">
        <v>1</v>
      </c>
      <c r="E17" s="6">
        <v>2</v>
      </c>
      <c r="F17" s="5">
        <f t="shared" si="0"/>
        <v>1200</v>
      </c>
      <c r="G17" s="5">
        <f t="shared" si="1"/>
        <v>2400</v>
      </c>
    </row>
    <row r="18" spans="1:7" ht="12.75">
      <c r="A18" t="s">
        <v>69</v>
      </c>
      <c r="B18" t="s">
        <v>62</v>
      </c>
      <c r="C18" s="1">
        <v>50</v>
      </c>
      <c r="D18" t="s">
        <v>1</v>
      </c>
      <c r="E18" s="6">
        <v>2</v>
      </c>
      <c r="F18" s="5">
        <f t="shared" si="0"/>
        <v>1200</v>
      </c>
      <c r="G18" s="5">
        <f t="shared" si="1"/>
        <v>2400</v>
      </c>
    </row>
    <row r="19" spans="1:7" ht="12.75">
      <c r="A19" t="s">
        <v>69</v>
      </c>
      <c r="B19" t="s">
        <v>63</v>
      </c>
      <c r="C19" s="1">
        <v>100</v>
      </c>
      <c r="D19" t="s">
        <v>1</v>
      </c>
      <c r="E19" s="6">
        <v>4</v>
      </c>
      <c r="F19" s="5">
        <f t="shared" si="0"/>
        <v>2400</v>
      </c>
      <c r="G19" s="5">
        <f t="shared" si="1"/>
        <v>4800</v>
      </c>
    </row>
    <row r="20" spans="1:7" ht="12.75">
      <c r="A20" t="s">
        <v>69</v>
      </c>
      <c r="B20" t="s">
        <v>65</v>
      </c>
      <c r="C20" s="1">
        <v>120</v>
      </c>
      <c r="D20" t="s">
        <v>66</v>
      </c>
      <c r="E20" s="6">
        <v>4</v>
      </c>
      <c r="F20" s="5">
        <f t="shared" si="0"/>
        <v>2400</v>
      </c>
      <c r="G20" s="5">
        <f t="shared" si="1"/>
        <v>4800</v>
      </c>
    </row>
    <row r="21" spans="1:7" ht="12.75">
      <c r="A21" t="s">
        <v>69</v>
      </c>
      <c r="B21" t="s">
        <v>67</v>
      </c>
      <c r="C21" s="1">
        <v>0</v>
      </c>
      <c r="D21" t="s">
        <v>72</v>
      </c>
      <c r="E21" s="6">
        <v>2</v>
      </c>
      <c r="F21" s="5">
        <f t="shared" si="0"/>
        <v>1200</v>
      </c>
      <c r="G21" s="5">
        <f t="shared" si="1"/>
        <v>2400</v>
      </c>
    </row>
    <row r="22" spans="1:7" ht="12.75">
      <c r="A22" t="s">
        <v>69</v>
      </c>
      <c r="B22" t="s">
        <v>105</v>
      </c>
      <c r="C22" s="1">
        <v>0</v>
      </c>
      <c r="D22" t="s">
        <v>72</v>
      </c>
      <c r="E22" s="6">
        <v>2</v>
      </c>
      <c r="F22" s="5">
        <f t="shared" si="0"/>
        <v>1200</v>
      </c>
      <c r="G22" s="5">
        <f t="shared" si="1"/>
        <v>2400</v>
      </c>
    </row>
    <row r="23" spans="1:7" ht="12.75">
      <c r="A23" t="s">
        <v>69</v>
      </c>
      <c r="B23" t="s">
        <v>106</v>
      </c>
      <c r="C23" s="1">
        <v>0</v>
      </c>
      <c r="D23" t="s">
        <v>72</v>
      </c>
      <c r="E23" s="6">
        <v>1</v>
      </c>
      <c r="F23" s="5">
        <f t="shared" si="0"/>
        <v>600</v>
      </c>
      <c r="G23" s="5">
        <f t="shared" si="1"/>
        <v>1200</v>
      </c>
    </row>
    <row r="24" spans="1:7" ht="12.75">
      <c r="A24" t="s">
        <v>69</v>
      </c>
      <c r="B24" t="s">
        <v>107</v>
      </c>
      <c r="C24" s="1">
        <v>0</v>
      </c>
      <c r="D24" t="s">
        <v>72</v>
      </c>
      <c r="E24" s="6">
        <v>1</v>
      </c>
      <c r="F24" s="5">
        <f t="shared" si="0"/>
        <v>600</v>
      </c>
      <c r="G24" s="5">
        <f t="shared" si="1"/>
        <v>1200</v>
      </c>
    </row>
    <row r="25" spans="1:7" ht="12.75">
      <c r="A25" t="s">
        <v>69</v>
      </c>
      <c r="B25" t="s">
        <v>108</v>
      </c>
      <c r="C25" s="1">
        <v>0</v>
      </c>
      <c r="D25" t="s">
        <v>72</v>
      </c>
      <c r="E25" s="6">
        <v>1</v>
      </c>
      <c r="F25" s="5">
        <f t="shared" si="0"/>
        <v>600</v>
      </c>
      <c r="G25" s="5">
        <f t="shared" si="1"/>
        <v>1200</v>
      </c>
    </row>
    <row r="26" spans="1:7" ht="12.75">
      <c r="A26" t="s">
        <v>69</v>
      </c>
      <c r="B26" t="s">
        <v>12</v>
      </c>
      <c r="C26" s="1">
        <v>0</v>
      </c>
      <c r="D26" t="s">
        <v>72</v>
      </c>
      <c r="E26" s="6">
        <v>1</v>
      </c>
      <c r="F26" s="5">
        <f t="shared" si="0"/>
        <v>600</v>
      </c>
      <c r="G26" s="5">
        <f t="shared" si="1"/>
        <v>1200</v>
      </c>
    </row>
    <row r="27" spans="1:7" ht="12.75">
      <c r="A27" t="s">
        <v>69</v>
      </c>
      <c r="B27" t="s">
        <v>13</v>
      </c>
      <c r="C27" s="1">
        <v>0</v>
      </c>
      <c r="D27" t="s">
        <v>72</v>
      </c>
      <c r="E27" s="6">
        <v>1</v>
      </c>
      <c r="F27" s="5">
        <f t="shared" si="0"/>
        <v>600</v>
      </c>
      <c r="G27" s="5">
        <f t="shared" si="1"/>
        <v>1200</v>
      </c>
    </row>
    <row r="28" spans="1:7" ht="12.75">
      <c r="A28" t="s">
        <v>69</v>
      </c>
      <c r="B28" t="s">
        <v>109</v>
      </c>
      <c r="C28" s="1">
        <v>0</v>
      </c>
      <c r="D28" t="s">
        <v>72</v>
      </c>
      <c r="E28" s="6">
        <v>1</v>
      </c>
      <c r="F28" s="5">
        <f t="shared" si="0"/>
        <v>600</v>
      </c>
      <c r="G28" s="5">
        <f t="shared" si="1"/>
        <v>1200</v>
      </c>
    </row>
    <row r="29" spans="1:7" ht="12.75">
      <c r="A29" t="s">
        <v>69</v>
      </c>
      <c r="B29" t="s">
        <v>0</v>
      </c>
      <c r="C29" s="1">
        <v>0</v>
      </c>
      <c r="D29" t="s">
        <v>72</v>
      </c>
      <c r="E29" s="6">
        <v>1</v>
      </c>
      <c r="F29" s="5">
        <f t="shared" si="0"/>
        <v>600</v>
      </c>
      <c r="G29" s="5">
        <f t="shared" si="1"/>
        <v>1200</v>
      </c>
    </row>
    <row r="30" spans="1:7" ht="12.75">
      <c r="A30" t="s">
        <v>69</v>
      </c>
      <c r="B30" t="s">
        <v>255</v>
      </c>
      <c r="C30" s="1">
        <v>45</v>
      </c>
      <c r="D30" t="s">
        <v>260</v>
      </c>
      <c r="E30" s="6">
        <v>2</v>
      </c>
      <c r="F30" s="5">
        <f t="shared" si="0"/>
        <v>1200</v>
      </c>
      <c r="G30" s="5">
        <f t="shared" si="1"/>
        <v>2400</v>
      </c>
    </row>
    <row r="31" spans="1:7" ht="12.75">
      <c r="A31" t="s">
        <v>69</v>
      </c>
      <c r="B31" t="s">
        <v>256</v>
      </c>
      <c r="C31" s="1">
        <v>67</v>
      </c>
      <c r="D31" t="s">
        <v>260</v>
      </c>
      <c r="E31" s="6">
        <v>3</v>
      </c>
      <c r="F31" s="5">
        <f t="shared" si="0"/>
        <v>1800</v>
      </c>
      <c r="G31" s="5">
        <f t="shared" si="1"/>
        <v>3600</v>
      </c>
    </row>
    <row r="32" spans="1:7" ht="12.75">
      <c r="A32" t="s">
        <v>69</v>
      </c>
      <c r="B32" t="s">
        <v>257</v>
      </c>
      <c r="C32" s="1">
        <v>0</v>
      </c>
      <c r="D32" t="s">
        <v>260</v>
      </c>
      <c r="E32" s="6">
        <v>1</v>
      </c>
      <c r="F32" s="5">
        <f t="shared" si="0"/>
        <v>600</v>
      </c>
      <c r="G32" s="5">
        <f t="shared" si="1"/>
        <v>1200</v>
      </c>
    </row>
    <row r="33" spans="1:7" ht="12.75">
      <c r="A33" t="s">
        <v>69</v>
      </c>
      <c r="B33" t="s">
        <v>258</v>
      </c>
      <c r="C33" s="1">
        <v>1</v>
      </c>
      <c r="D33" t="s">
        <v>260</v>
      </c>
      <c r="E33" s="6">
        <v>1</v>
      </c>
      <c r="F33" s="5">
        <f t="shared" si="0"/>
        <v>600</v>
      </c>
      <c r="G33" s="5">
        <f t="shared" si="1"/>
        <v>1200</v>
      </c>
    </row>
    <row r="34" spans="1:7" ht="12.75">
      <c r="A34" t="s">
        <v>69</v>
      </c>
      <c r="B34" t="s">
        <v>259</v>
      </c>
      <c r="C34" s="1">
        <v>1</v>
      </c>
      <c r="D34" t="s">
        <v>260</v>
      </c>
      <c r="E34" s="6">
        <v>1</v>
      </c>
      <c r="F34" s="5">
        <f t="shared" si="0"/>
        <v>600</v>
      </c>
      <c r="G34" s="5">
        <f t="shared" si="1"/>
        <v>1200</v>
      </c>
    </row>
    <row r="35" spans="1:7" ht="12.75">
      <c r="A35" t="s">
        <v>74</v>
      </c>
      <c r="B35" t="s">
        <v>279</v>
      </c>
      <c r="D35" s="38" t="s">
        <v>113</v>
      </c>
      <c r="E35" s="6">
        <v>4</v>
      </c>
      <c r="F35" s="5">
        <f t="shared" si="0"/>
        <v>2400</v>
      </c>
      <c r="G35" s="5">
        <f t="shared" si="1"/>
        <v>4800</v>
      </c>
    </row>
    <row r="36" spans="1:7" ht="12.75">
      <c r="A36" t="s">
        <v>74</v>
      </c>
      <c r="B36" t="s">
        <v>279</v>
      </c>
      <c r="D36" t="s">
        <v>280</v>
      </c>
      <c r="E36" s="6">
        <v>3</v>
      </c>
      <c r="F36" s="5">
        <f t="shared" si="0"/>
        <v>1800</v>
      </c>
      <c r="G36" s="5">
        <f t="shared" si="1"/>
        <v>3600</v>
      </c>
    </row>
    <row r="37" spans="1:7" ht="12.75">
      <c r="A37" t="s">
        <v>69</v>
      </c>
      <c r="B37" t="s">
        <v>283</v>
      </c>
      <c r="D37" t="s">
        <v>284</v>
      </c>
      <c r="E37" s="6">
        <v>1</v>
      </c>
      <c r="F37" s="5">
        <f t="shared" si="0"/>
        <v>600</v>
      </c>
      <c r="G37" s="5">
        <f t="shared" si="1"/>
        <v>1200</v>
      </c>
    </row>
    <row r="38" spans="1:7" ht="12.75">
      <c r="A38" t="s">
        <v>74</v>
      </c>
      <c r="B38" t="s">
        <v>285</v>
      </c>
      <c r="D38" t="s">
        <v>286</v>
      </c>
      <c r="E38" s="6">
        <v>1</v>
      </c>
      <c r="F38" s="5">
        <f t="shared" si="0"/>
        <v>600</v>
      </c>
      <c r="G38" s="5">
        <f t="shared" si="1"/>
        <v>1200</v>
      </c>
    </row>
    <row r="39" spans="1:7" ht="12.75">
      <c r="A39" t="s">
        <v>69</v>
      </c>
      <c r="B39" t="s">
        <v>123</v>
      </c>
      <c r="D39" t="s">
        <v>287</v>
      </c>
      <c r="E39" s="6">
        <v>3</v>
      </c>
      <c r="F39" s="5">
        <f t="shared" si="0"/>
        <v>1800</v>
      </c>
      <c r="G39" s="5">
        <f t="shared" si="1"/>
        <v>3600</v>
      </c>
    </row>
    <row r="40" spans="2:7" ht="12.75">
      <c r="B40" t="s">
        <v>37</v>
      </c>
      <c r="C40" s="1">
        <v>150</v>
      </c>
      <c r="E40" s="6">
        <v>4</v>
      </c>
      <c r="F40" s="5">
        <f t="shared" si="0"/>
        <v>2400</v>
      </c>
      <c r="G40" s="5">
        <f t="shared" si="1"/>
        <v>4800</v>
      </c>
    </row>
    <row r="41" spans="3:8" ht="12.75">
      <c r="C41" s="2" t="s">
        <v>262</v>
      </c>
      <c r="E41" s="6">
        <f>SUM(E3:E40)</f>
        <v>101</v>
      </c>
      <c r="F41" s="5">
        <f>SUM(F3:F40)</f>
        <v>60600</v>
      </c>
      <c r="G41" s="5">
        <f>SUM(G3:G40)</f>
        <v>121200</v>
      </c>
      <c r="H41" s="16">
        <f>G41*0.7</f>
        <v>84840</v>
      </c>
    </row>
    <row r="43" ht="12.75">
      <c r="A43" t="s">
        <v>37</v>
      </c>
    </row>
  </sheetData>
  <mergeCells count="5">
    <mergeCell ref="F1:G1"/>
    <mergeCell ref="B1:B2"/>
    <mergeCell ref="C1:C2"/>
    <mergeCell ref="D1:D2"/>
    <mergeCell ref="E1:E2"/>
  </mergeCells>
  <printOptions gridLines="1" headings="1"/>
  <pageMargins left="0.75" right="0.75" top="0.74" bottom="1" header="0.5" footer="0.5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Faculty Staff</cp:lastModifiedBy>
  <cp:lastPrinted>2008-10-06T21:50:22Z</cp:lastPrinted>
  <dcterms:created xsi:type="dcterms:W3CDTF">2008-04-28T17:47:16Z</dcterms:created>
  <dcterms:modified xsi:type="dcterms:W3CDTF">2008-11-07T23:55:07Z</dcterms:modified>
  <cp:category/>
  <cp:version/>
  <cp:contentType/>
  <cp:contentStatus/>
</cp:coreProperties>
</file>